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M\Desktop\KABEV_CALISTAY_M&amp;V_EGITIM\4\"/>
    </mc:Choice>
  </mc:AlternateContent>
  <xr:revisionPtr revIDLastSave="0" documentId="13_ncr:1_{B1634806-D3CD-48CC-A1B4-FE6BBC229705}" xr6:coauthVersionLast="47" xr6:coauthVersionMax="47" xr10:uidLastSave="{00000000-0000-0000-0000-000000000000}"/>
  <bookViews>
    <workbookView xWindow="-108" yWindow="-108" windowWidth="23256" windowHeight="12576" xr2:uid="{97FAF023-A787-40FE-8DB7-120565F71E21}"/>
  </bookViews>
  <sheets>
    <sheet name="1" sheetId="4" r:id="rId1"/>
    <sheet name="2" sheetId="6" r:id="rId2"/>
    <sheet name="3" sheetId="5" r:id="rId3"/>
  </sheets>
  <externalReferences>
    <externalReference r:id="rId4"/>
    <externalReference r:id="rId5"/>
  </externalReferences>
  <definedNames>
    <definedName name="DSUTUN">INDEX([1]REGRESYON!$D$5:$D$40,1):INDEX([1]REGRESYON!$D$5:$D$40,[1]REGRESYON!$AE$14-4)</definedName>
    <definedName name="ESUTUN">INDEX([1]REGRESYON!$E$5:$E$40,1):INDEX([1]REGRESYON!$E$5:$E$40,[1]REGRESYON!$AE$14-4)</definedName>
    <definedName name="FSUTUN">INDEX([1]REGRESYON!$F$5:$F$40,1):INDEX([1]REGRESYON!$F$5:$F$40,[1]REGRESYON!$AE$14-4)</definedName>
    <definedName name="GSUTUN">INDEX([1]REGRESYON!$G$5:$G$40,1):INDEX([1]REGRESYON!$G$5:$G$40,[1]REGRESYON!$AE$14-4)</definedName>
    <definedName name="TSUTUN">INDEX([1]REGRESYON!$T$5:$T$40,1):INDEX([1]REGRESYON!$T$5:$T$40,[1]REGRESYON!$AE$14-4)</definedName>
    <definedName name="Xdata">OFFSET([2]sampling!$I$11,0,0,[2]sampling!$M$6,1)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C13" i="5" s="1"/>
  <c r="C14" i="5" s="1"/>
  <c r="C15" i="5" s="1"/>
  <c r="H22" i="5"/>
  <c r="D12" i="6"/>
  <c r="D13" i="6" s="1"/>
  <c r="C12" i="6"/>
  <c r="C13" i="6" s="1"/>
  <c r="I55" i="5"/>
  <c r="I44" i="5"/>
  <c r="I33" i="5"/>
  <c r="I22" i="5"/>
  <c r="D12" i="5"/>
  <c r="D13" i="5" s="1"/>
  <c r="H23" i="5" l="1"/>
  <c r="C72" i="5" s="1"/>
  <c r="C71" i="5" s="1"/>
  <c r="C16" i="5"/>
  <c r="C17" i="5" s="1"/>
  <c r="I45" i="5"/>
  <c r="C14" i="6"/>
  <c r="C15" i="6" s="1"/>
  <c r="C17" i="6" s="1"/>
  <c r="C16" i="6"/>
  <c r="D16" i="6"/>
  <c r="D14" i="6"/>
  <c r="D15" i="6" s="1"/>
  <c r="D17" i="6" s="1"/>
  <c r="D14" i="5"/>
  <c r="D15" i="5" s="1"/>
  <c r="D17" i="5" s="1"/>
  <c r="D16" i="5"/>
  <c r="I56" i="5"/>
  <c r="I23" i="5"/>
  <c r="I34" i="5"/>
  <c r="C70" i="5" l="1"/>
  <c r="D72" i="5"/>
  <c r="D70" i="5" l="1"/>
  <c r="D71" i="5"/>
  <c r="D12" i="4" l="1"/>
  <c r="D13" i="4" s="1"/>
  <c r="C12" i="4"/>
  <c r="D14" i="4" l="1"/>
  <c r="D15" i="4" s="1"/>
  <c r="D17" i="4" s="1"/>
  <c r="D16" i="4"/>
  <c r="C13" i="4"/>
  <c r="C14" i="4" l="1"/>
  <c r="C15" i="4" s="1"/>
  <c r="C16" i="4"/>
  <c r="C17" i="4" l="1"/>
</calcChain>
</file>

<file path=xl/sharedStrings.xml><?xml version="1.0" encoding="utf-8"?>
<sst xmlns="http://schemas.openxmlformats.org/spreadsheetml/2006/main" count="79" uniqueCount="35">
  <si>
    <t>DEĞERLER</t>
  </si>
  <si>
    <t>TİP 1</t>
  </si>
  <si>
    <t>TİP 2</t>
  </si>
  <si>
    <t>Popülasyon (N)</t>
  </si>
  <si>
    <t>Doğruluk</t>
  </si>
  <si>
    <t>Güven Seviyesi</t>
  </si>
  <si>
    <t>Başlangıç CV</t>
  </si>
  <si>
    <t>Z Değeri</t>
  </si>
  <si>
    <r>
      <t>Ön Tahmin (n</t>
    </r>
    <r>
      <rPr>
        <b/>
        <vertAlign val="subscript"/>
        <sz val="11"/>
        <color theme="1"/>
        <rFont val="Calibri"/>
        <family val="2"/>
        <charset val="162"/>
        <scheme val="minor"/>
      </rPr>
      <t>i</t>
    </r>
    <r>
      <rPr>
        <b/>
        <sz val="11"/>
        <color theme="1"/>
        <rFont val="Calibri"/>
        <family val="2"/>
        <charset val="162"/>
        <scheme val="minor"/>
      </rPr>
      <t>)</t>
    </r>
  </si>
  <si>
    <r>
      <t>(n</t>
    </r>
    <r>
      <rPr>
        <b/>
        <vertAlign val="subscript"/>
        <sz val="11"/>
        <color theme="1"/>
        <rFont val="Calibri"/>
        <family val="2"/>
        <charset val="162"/>
        <scheme val="minor"/>
      </rPr>
      <t>i</t>
    </r>
    <r>
      <rPr>
        <b/>
        <sz val="11"/>
        <color theme="1"/>
        <rFont val="Calibri"/>
        <family val="2"/>
        <charset val="162"/>
        <scheme val="minor"/>
      </rPr>
      <t>/N)</t>
    </r>
  </si>
  <si>
    <r>
      <t>Kontrol (n</t>
    </r>
    <r>
      <rPr>
        <b/>
        <vertAlign val="subscript"/>
        <sz val="11"/>
        <color theme="1"/>
        <rFont val="Calibri"/>
        <family val="2"/>
        <charset val="162"/>
        <scheme val="minor"/>
      </rPr>
      <t>i/N</t>
    </r>
    <r>
      <rPr>
        <b/>
        <sz val="11"/>
        <color theme="1"/>
        <rFont val="Calibri"/>
        <family val="2"/>
        <charset val="162"/>
        <scheme val="minor"/>
      </rPr>
      <t>&gt;5%)</t>
    </r>
  </si>
  <si>
    <r>
      <t>n</t>
    </r>
    <r>
      <rPr>
        <b/>
        <vertAlign val="subscript"/>
        <sz val="11"/>
        <color theme="1"/>
        <rFont val="Calibri"/>
        <family val="2"/>
        <charset val="162"/>
        <scheme val="minor"/>
      </rPr>
      <t>örneklem</t>
    </r>
  </si>
  <si>
    <r>
      <t>n</t>
    </r>
    <r>
      <rPr>
        <b/>
        <vertAlign val="subscript"/>
        <sz val="11"/>
        <rFont val="Calibri"/>
        <family val="2"/>
        <charset val="162"/>
        <scheme val="minor"/>
      </rPr>
      <t>örneklem</t>
    </r>
  </si>
  <si>
    <t>CV</t>
  </si>
  <si>
    <t>BELİRSİZLİK</t>
  </si>
  <si>
    <t>ÖLÇÜMLER</t>
  </si>
  <si>
    <r>
      <t>CV</t>
    </r>
    <r>
      <rPr>
        <b/>
        <vertAlign val="subscript"/>
        <sz val="11"/>
        <color theme="1"/>
        <rFont val="Calibri"/>
        <family val="2"/>
        <charset val="162"/>
        <scheme val="minor"/>
      </rPr>
      <t>10</t>
    </r>
  </si>
  <si>
    <r>
      <t>CV</t>
    </r>
    <r>
      <rPr>
        <b/>
        <vertAlign val="subscript"/>
        <sz val="11"/>
        <color theme="1"/>
        <rFont val="Calibri"/>
        <family val="2"/>
        <charset val="162"/>
        <scheme val="minor"/>
      </rPr>
      <t>20</t>
    </r>
  </si>
  <si>
    <r>
      <t>CV</t>
    </r>
    <r>
      <rPr>
        <b/>
        <vertAlign val="subscript"/>
        <sz val="11"/>
        <color theme="1"/>
        <rFont val="Calibri"/>
        <family val="2"/>
        <charset val="162"/>
        <scheme val="minor"/>
      </rPr>
      <t>30</t>
    </r>
  </si>
  <si>
    <r>
      <t>CV</t>
    </r>
    <r>
      <rPr>
        <b/>
        <vertAlign val="subscript"/>
        <sz val="11"/>
        <color theme="1"/>
        <rFont val="Calibri"/>
        <family val="2"/>
        <charset val="162"/>
        <scheme val="minor"/>
      </rPr>
      <t>40</t>
    </r>
  </si>
  <si>
    <r>
      <t>Belirsizlik</t>
    </r>
    <r>
      <rPr>
        <b/>
        <vertAlign val="subscript"/>
        <sz val="11"/>
        <color theme="1"/>
        <rFont val="Calibri"/>
        <family val="2"/>
        <charset val="162"/>
        <scheme val="minor"/>
      </rPr>
      <t>10</t>
    </r>
  </si>
  <si>
    <r>
      <t>Belirsizlik</t>
    </r>
    <r>
      <rPr>
        <b/>
        <vertAlign val="subscript"/>
        <sz val="11"/>
        <color theme="1"/>
        <rFont val="Calibri"/>
        <family val="2"/>
        <charset val="162"/>
        <scheme val="minor"/>
      </rPr>
      <t>20</t>
    </r>
  </si>
  <si>
    <r>
      <t>Belirsizlik</t>
    </r>
    <r>
      <rPr>
        <b/>
        <vertAlign val="subscript"/>
        <sz val="11"/>
        <color theme="1"/>
        <rFont val="Calibri"/>
        <family val="2"/>
        <charset val="162"/>
        <scheme val="minor"/>
      </rPr>
      <t>30</t>
    </r>
  </si>
  <si>
    <r>
      <t>Belirsizlik</t>
    </r>
    <r>
      <rPr>
        <b/>
        <vertAlign val="subscript"/>
        <sz val="11"/>
        <color theme="1"/>
        <rFont val="Calibri"/>
        <family val="2"/>
        <charset val="162"/>
        <scheme val="minor"/>
      </rPr>
      <t>40</t>
    </r>
  </si>
  <si>
    <t>1.10</t>
  </si>
  <si>
    <t>2.10</t>
  </si>
  <si>
    <t>3.10</t>
  </si>
  <si>
    <t>4.10</t>
  </si>
  <si>
    <t>ÖLÇÜM Watt</t>
  </si>
  <si>
    <t>Standart Sapma / Ortalama</t>
  </si>
  <si>
    <t>ZxCV/(n^0,5)</t>
  </si>
  <si>
    <t>SONUÇ</t>
  </si>
  <si>
    <t>ÖRNEKLEM HESABI</t>
  </si>
  <si>
    <t xml:space="preserve"> ÖRNEKLEM HESABI</t>
  </si>
  <si>
    <r>
      <rPr>
        <b/>
        <sz val="9"/>
        <color theme="1"/>
        <rFont val="Calibri"/>
        <family val="2"/>
        <charset val="162"/>
        <scheme val="minor"/>
      </rPr>
      <t xml:space="preserve">Hazırlayan: </t>
    </r>
    <r>
      <rPr>
        <sz val="9"/>
        <color theme="1"/>
        <rFont val="Calibri"/>
        <family val="2"/>
        <charset val="162"/>
        <scheme val="minor"/>
      </rPr>
      <t>Dr. Cem Karabal - KABEV M&amp;V Eğitimi 22.09.2022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</si>
</sst>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b/>
      <vertAlign val="subscript"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vertAlign val="subscript"/>
      <sz val="1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3" xfId="0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5" fontId="8" fillId="3" borderId="0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0" borderId="0" xfId="0" applyAlignment="1">
      <alignment horizontal="center"/>
    </xf>
    <xf numFmtId="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4" fillId="3" borderId="8" xfId="0" applyFont="1" applyFill="1" applyBorder="1" applyAlignment="1">
      <alignment horizontal="left" vertical="center"/>
    </xf>
    <xf numFmtId="16" fontId="2" fillId="2" borderId="1" xfId="0" quotePrefix="1" applyNumberFormat="1" applyFont="1" applyFill="1" applyBorder="1" applyAlignment="1">
      <alignment horizontal="center"/>
    </xf>
    <xf numFmtId="0" fontId="10" fillId="0" borderId="0" xfId="0" applyFont="1"/>
    <xf numFmtId="0" fontId="4" fillId="2" borderId="1" xfId="0" applyFont="1" applyFill="1" applyBorder="1" applyAlignment="1">
      <alignment horizontal="left" vertical="center"/>
    </xf>
    <xf numFmtId="0" fontId="11" fillId="0" borderId="0" xfId="0" applyFon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123092</xdr:colOff>
      <xdr:row>5</xdr:row>
      <xdr:rowOff>123091</xdr:rowOff>
    </xdr:from>
    <xdr:to>
      <xdr:col>6</xdr:col>
      <xdr:colOff>427893</xdr:colOff>
      <xdr:row>7</xdr:row>
      <xdr:rowOff>105507</xdr:rowOff>
    </xdr:to>
    <xdr:sp macro="" textlink="">
      <xdr:nvSpPr>
        <xdr:cNvPr id="2" name="Konuşma Balonu: Köşeleri Yuvarlanmış Dikdörtgen 1">
          <a:extLst>
            <a:ext uri="{FF2B5EF4-FFF2-40B4-BE49-F238E27FC236}">
              <a16:creationId xmlns:a16="http://schemas.microsoft.com/office/drawing/2014/main" id="{228C283D-1CEE-40C5-B734-12DC3FABF59D}"/>
            </a:ext>
          </a:extLst>
        </xdr:cNvPr>
        <xdr:cNvSpPr/>
      </xdr:nvSpPr>
      <xdr:spPr>
        <a:xfrm>
          <a:off x="3110132" y="443131"/>
          <a:ext cx="1173481" cy="348176"/>
        </a:xfrm>
        <a:prstGeom prst="wedgeRoundRectCallout">
          <a:avLst>
            <a:gd name="adj1" fmla="val -86939"/>
            <a:gd name="adj2" fmla="val 428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Armatür</a:t>
          </a:r>
          <a:r>
            <a:rPr lang="tr-TR" sz="1100" baseline="0"/>
            <a:t> sayısı</a:t>
          </a:r>
          <a:endParaRPr lang="tr-TR" sz="1100"/>
        </a:p>
      </xdr:txBody>
    </xdr:sp>
    <xdr:clientData/>
  </xdr:twoCellAnchor>
  <xdr:twoCellAnchor>
    <xdr:from>
      <xdr:col>6</xdr:col>
      <xdr:colOff>647522</xdr:colOff>
      <xdr:row>8</xdr:row>
      <xdr:rowOff>173552</xdr:rowOff>
    </xdr:from>
    <xdr:to>
      <xdr:col>10</xdr:col>
      <xdr:colOff>75436</xdr:colOff>
      <xdr:row>10</xdr:row>
      <xdr:rowOff>120492</xdr:rowOff>
    </xdr:to>
    <xdr:sp macro="" textlink="">
      <xdr:nvSpPr>
        <xdr:cNvPr id="3" name="Konuşma Balonu: Köşeleri Yuvarlanmış Dikdörtgen 2">
          <a:extLst>
            <a:ext uri="{FF2B5EF4-FFF2-40B4-BE49-F238E27FC236}">
              <a16:creationId xmlns:a16="http://schemas.microsoft.com/office/drawing/2014/main" id="{4BD46FFE-96EE-4E72-86B8-80813DE74931}"/>
            </a:ext>
          </a:extLst>
        </xdr:cNvPr>
        <xdr:cNvSpPr/>
      </xdr:nvSpPr>
      <xdr:spPr>
        <a:xfrm>
          <a:off x="4497279" y="1048195"/>
          <a:ext cx="2383148" cy="318001"/>
        </a:xfrm>
        <a:prstGeom prst="wedgeRoundRectCallout">
          <a:avLst>
            <a:gd name="adj1" fmla="val -127654"/>
            <a:gd name="adj2" fmla="val 4157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Tavsiye edilen başlangıç CV değeridir</a:t>
          </a:r>
        </a:p>
      </xdr:txBody>
    </xdr:sp>
    <xdr:clientData/>
  </xdr:twoCellAnchor>
  <xdr:twoCellAnchor>
    <xdr:from>
      <xdr:col>6</xdr:col>
      <xdr:colOff>704863</xdr:colOff>
      <xdr:row>6</xdr:row>
      <xdr:rowOff>98627</xdr:rowOff>
    </xdr:from>
    <xdr:to>
      <xdr:col>10</xdr:col>
      <xdr:colOff>132777</xdr:colOff>
      <xdr:row>8</xdr:row>
      <xdr:rowOff>49391</xdr:rowOff>
    </xdr:to>
    <xdr:sp macro="" textlink="">
      <xdr:nvSpPr>
        <xdr:cNvPr id="4" name="Konuşma Balonu: Köşeleri Yuvarlanmış Dikdörtgen 3">
          <a:extLst>
            <a:ext uri="{FF2B5EF4-FFF2-40B4-BE49-F238E27FC236}">
              <a16:creationId xmlns:a16="http://schemas.microsoft.com/office/drawing/2014/main" id="{66336D74-E717-47B4-8989-EC4BE0D2A0A6}"/>
            </a:ext>
          </a:extLst>
        </xdr:cNvPr>
        <xdr:cNvSpPr/>
      </xdr:nvSpPr>
      <xdr:spPr>
        <a:xfrm>
          <a:off x="4554620" y="602210"/>
          <a:ext cx="2383148" cy="321824"/>
        </a:xfrm>
        <a:prstGeom prst="wedgeRoundRectCallout">
          <a:avLst>
            <a:gd name="adj1" fmla="val -128884"/>
            <a:gd name="adj2" fmla="val 9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Tavsiye edilen değerlerdir.</a:t>
          </a:r>
        </a:p>
      </xdr:txBody>
    </xdr:sp>
    <xdr:clientData/>
  </xdr:twoCellAnchor>
  <xdr:twoCellAnchor editAs="oneCell">
    <xdr:from>
      <xdr:col>10</xdr:col>
      <xdr:colOff>231911</xdr:colOff>
      <xdr:row>4</xdr:row>
      <xdr:rowOff>146538</xdr:rowOff>
    </xdr:from>
    <xdr:to>
      <xdr:col>19</xdr:col>
      <xdr:colOff>247871</xdr:colOff>
      <xdr:row>11</xdr:row>
      <xdr:rowOff>92765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38286AEF-A5A0-E2F7-21C6-9CABFB4BF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7402"/>
        <a:stretch/>
      </xdr:blipFill>
      <xdr:spPr>
        <a:xfrm>
          <a:off x="7036902" y="146538"/>
          <a:ext cx="5502360" cy="1377462"/>
        </a:xfrm>
        <a:prstGeom prst="rect">
          <a:avLst/>
        </a:prstGeom>
      </xdr:spPr>
    </xdr:pic>
    <xdr:clientData/>
  </xdr:twoCellAnchor>
  <xdr:twoCellAnchor editAs="oneCell">
    <xdr:from>
      <xdr:col>10</xdr:col>
      <xdr:colOff>231402</xdr:colOff>
      <xdr:row>11</xdr:row>
      <xdr:rowOff>26505</xdr:rowOff>
    </xdr:from>
    <xdr:to>
      <xdr:col>19</xdr:col>
      <xdr:colOff>247362</xdr:colOff>
      <xdr:row>15</xdr:row>
      <xdr:rowOff>73297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E5A10800-7AEE-4DEE-B67D-630F326741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6406"/>
        <a:stretch/>
      </xdr:blipFill>
      <xdr:spPr>
        <a:xfrm>
          <a:off x="7036393" y="1457740"/>
          <a:ext cx="5502360" cy="828670"/>
        </a:xfrm>
        <a:prstGeom prst="rect">
          <a:avLst/>
        </a:prstGeom>
      </xdr:spPr>
    </xdr:pic>
    <xdr:clientData/>
  </xdr:twoCellAnchor>
  <xdr:twoCellAnchor>
    <xdr:from>
      <xdr:col>10</xdr:col>
      <xdr:colOff>483701</xdr:colOff>
      <xdr:row>13</xdr:row>
      <xdr:rowOff>172278</xdr:rowOff>
    </xdr:from>
    <xdr:to>
      <xdr:col>19</xdr:col>
      <xdr:colOff>79510</xdr:colOff>
      <xdr:row>14</xdr:row>
      <xdr:rowOff>178905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4DD92973-0DEB-B457-66FE-F6A303052DB4}"/>
            </a:ext>
          </a:extLst>
        </xdr:cNvPr>
        <xdr:cNvSpPr/>
      </xdr:nvSpPr>
      <xdr:spPr>
        <a:xfrm>
          <a:off x="7288692" y="1987826"/>
          <a:ext cx="5082209" cy="20540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6</xdr:col>
      <xdr:colOff>720918</xdr:colOff>
      <xdr:row>11</xdr:row>
      <xdr:rowOff>39501</xdr:rowOff>
    </xdr:from>
    <xdr:to>
      <xdr:col>10</xdr:col>
      <xdr:colOff>148832</xdr:colOff>
      <xdr:row>12</xdr:row>
      <xdr:rowOff>171972</xdr:rowOff>
    </xdr:to>
    <xdr:sp macro="" textlink="">
      <xdr:nvSpPr>
        <xdr:cNvPr id="8" name="Konuşma Balonu: Köşeleri Yuvarlanmış Dikdörtgen 7">
          <a:extLst>
            <a:ext uri="{FF2B5EF4-FFF2-40B4-BE49-F238E27FC236}">
              <a16:creationId xmlns:a16="http://schemas.microsoft.com/office/drawing/2014/main" id="{F028E0E7-7962-48E0-80F6-E723D0CB4B2E}"/>
            </a:ext>
          </a:extLst>
        </xdr:cNvPr>
        <xdr:cNvSpPr/>
      </xdr:nvSpPr>
      <xdr:spPr>
        <a:xfrm>
          <a:off x="4570675" y="1470736"/>
          <a:ext cx="2383148" cy="318001"/>
        </a:xfrm>
        <a:prstGeom prst="wedgeRoundRectCallout">
          <a:avLst>
            <a:gd name="adj1" fmla="val -129878"/>
            <a:gd name="adj2" fmla="val -3135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TTERS(1-GÜVENSEVİYESİ;100000...)</a:t>
          </a:r>
        </a:p>
      </xdr:txBody>
    </xdr:sp>
    <xdr:clientData/>
  </xdr:twoCellAnchor>
  <xdr:twoCellAnchor>
    <xdr:from>
      <xdr:col>6</xdr:col>
      <xdr:colOff>780552</xdr:colOff>
      <xdr:row>13</xdr:row>
      <xdr:rowOff>46126</xdr:rowOff>
    </xdr:from>
    <xdr:to>
      <xdr:col>10</xdr:col>
      <xdr:colOff>208466</xdr:colOff>
      <xdr:row>15</xdr:row>
      <xdr:rowOff>145773</xdr:rowOff>
    </xdr:to>
    <xdr:sp macro="" textlink="">
      <xdr:nvSpPr>
        <xdr:cNvPr id="10" name="Konuşma Balonu: Köşeleri Yuvarlanmış Dikdörtgen 9">
          <a:extLst>
            <a:ext uri="{FF2B5EF4-FFF2-40B4-BE49-F238E27FC236}">
              <a16:creationId xmlns:a16="http://schemas.microsoft.com/office/drawing/2014/main" id="{A785F3DF-8552-4711-82CD-41619248ABA4}"/>
            </a:ext>
          </a:extLst>
        </xdr:cNvPr>
        <xdr:cNvSpPr/>
      </xdr:nvSpPr>
      <xdr:spPr>
        <a:xfrm>
          <a:off x="4630309" y="1861674"/>
          <a:ext cx="2383148" cy="497212"/>
        </a:xfrm>
        <a:prstGeom prst="wedgeRoundRectCallout">
          <a:avLst>
            <a:gd name="adj1" fmla="val -132659"/>
            <a:gd name="adj2" fmla="val -69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oneCellAnchor>
    <xdr:from>
      <xdr:col>7</xdr:col>
      <xdr:colOff>159024</xdr:colOff>
      <xdr:row>13</xdr:row>
      <xdr:rowOff>112645</xdr:rowOff>
    </xdr:from>
    <xdr:ext cx="1838965" cy="3506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Metin kutusu 8">
              <a:extLst>
                <a:ext uri="{FF2B5EF4-FFF2-40B4-BE49-F238E27FC236}">
                  <a16:creationId xmlns:a16="http://schemas.microsoft.com/office/drawing/2014/main" id="{7E302B33-B145-6200-29C6-A7C449589639}"/>
                </a:ext>
              </a:extLst>
            </xdr:cNvPr>
            <xdr:cNvSpPr txBox="1"/>
          </xdr:nvSpPr>
          <xdr:spPr>
            <a:xfrm>
              <a:off x="4876798" y="1928193"/>
              <a:ext cx="1838965" cy="350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Ö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𝑁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𝑇𝐴𝐻𝑀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İ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𝑁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tr-TR" sz="11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𝐶𝑉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tr-TR" sz="11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𝐷𝑂</m:t>
                            </m:r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Ğ</m:t>
                            </m:r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𝑅𝑈𝐿𝑈𝐾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tr-TR" sz="11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9" name="Metin kutusu 8">
              <a:extLst>
                <a:ext uri="{FF2B5EF4-FFF2-40B4-BE49-F238E27FC236}">
                  <a16:creationId xmlns:a16="http://schemas.microsoft.com/office/drawing/2014/main" id="{7E302B33-B145-6200-29C6-A7C449589639}"/>
                </a:ext>
              </a:extLst>
            </xdr:cNvPr>
            <xdr:cNvSpPr txBox="1"/>
          </xdr:nvSpPr>
          <xdr:spPr>
            <a:xfrm>
              <a:off x="4876798" y="1928193"/>
              <a:ext cx="1838965" cy="350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r-TR" sz="11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Ö𝑁 𝑇𝐴𝐻𝑀İ𝑁=(〖𝐶𝑉〗^2 𝑥𝑍^2)/〖𝐷𝑂Ğ𝑅𝑈𝐿𝑈𝐾〗^2 </a:t>
              </a:r>
              <a:endParaRPr lang="tr-TR" sz="11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>
    <xdr:from>
      <xdr:col>6</xdr:col>
      <xdr:colOff>667910</xdr:colOff>
      <xdr:row>17</xdr:row>
      <xdr:rowOff>52751</xdr:rowOff>
    </xdr:from>
    <xdr:to>
      <xdr:col>8</xdr:col>
      <xdr:colOff>185532</xdr:colOff>
      <xdr:row>19</xdr:row>
      <xdr:rowOff>125893</xdr:rowOff>
    </xdr:to>
    <xdr:sp macro="" textlink="">
      <xdr:nvSpPr>
        <xdr:cNvPr id="11" name="Konuşma Balonu: Köşeleri Yuvarlanmış Dikdörtgen 10">
          <a:extLst>
            <a:ext uri="{FF2B5EF4-FFF2-40B4-BE49-F238E27FC236}">
              <a16:creationId xmlns:a16="http://schemas.microsoft.com/office/drawing/2014/main" id="{03468F7D-D459-4178-A3A5-779777D7A8AA}"/>
            </a:ext>
          </a:extLst>
        </xdr:cNvPr>
        <xdr:cNvSpPr/>
      </xdr:nvSpPr>
      <xdr:spPr>
        <a:xfrm>
          <a:off x="4517667" y="2464647"/>
          <a:ext cx="1253656" cy="444203"/>
        </a:xfrm>
        <a:prstGeom prst="wedgeRoundRectCallout">
          <a:avLst>
            <a:gd name="adj1" fmla="val -199103"/>
            <a:gd name="adj2" fmla="val -1775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ÖN</a:t>
          </a:r>
          <a:r>
            <a:rPr lang="tr-TR" sz="1100" baseline="0"/>
            <a:t> TAHMİN / N</a:t>
          </a:r>
          <a:endParaRPr lang="tr-TR" sz="1100"/>
        </a:p>
      </xdr:txBody>
    </xdr:sp>
    <xdr:clientData/>
  </xdr:twoCellAnchor>
  <xdr:twoCellAnchor>
    <xdr:from>
      <xdr:col>6</xdr:col>
      <xdr:colOff>396239</xdr:colOff>
      <xdr:row>21</xdr:row>
      <xdr:rowOff>19622</xdr:rowOff>
    </xdr:from>
    <xdr:to>
      <xdr:col>8</xdr:col>
      <xdr:colOff>119268</xdr:colOff>
      <xdr:row>23</xdr:row>
      <xdr:rowOff>178903</xdr:rowOff>
    </xdr:to>
    <xdr:sp macro="" textlink="">
      <xdr:nvSpPr>
        <xdr:cNvPr id="12" name="Konuşma Balonu: Köşeleri Yuvarlanmış Dikdörtgen 11">
          <a:extLst>
            <a:ext uri="{FF2B5EF4-FFF2-40B4-BE49-F238E27FC236}">
              <a16:creationId xmlns:a16="http://schemas.microsoft.com/office/drawing/2014/main" id="{BCA3026F-0FD8-4BC0-B01D-734A064D7A2B}"/>
            </a:ext>
          </a:extLst>
        </xdr:cNvPr>
        <xdr:cNvSpPr/>
      </xdr:nvSpPr>
      <xdr:spPr>
        <a:xfrm>
          <a:off x="4245996" y="3173639"/>
          <a:ext cx="1459063" cy="530342"/>
        </a:xfrm>
        <a:prstGeom prst="wedgeRoundRectCallout">
          <a:avLst>
            <a:gd name="adj1" fmla="val -158778"/>
            <a:gd name="adj2" fmla="val -2451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&gt;5%</a:t>
          </a:r>
          <a:r>
            <a:rPr lang="tr-TR" sz="1100" baseline="0"/>
            <a:t> ise düzeltilmelidir.</a:t>
          </a:r>
          <a:endParaRPr lang="tr-TR" sz="1100"/>
        </a:p>
      </xdr:txBody>
    </xdr:sp>
    <xdr:clientData/>
  </xdr:twoCellAnchor>
  <xdr:twoCellAnchor>
    <xdr:from>
      <xdr:col>4</xdr:col>
      <xdr:colOff>11926</xdr:colOff>
      <xdr:row>22</xdr:row>
      <xdr:rowOff>99134</xdr:rowOff>
    </xdr:from>
    <xdr:to>
      <xdr:col>5</xdr:col>
      <xdr:colOff>768627</xdr:colOff>
      <xdr:row>24</xdr:row>
      <xdr:rowOff>59635</xdr:rowOff>
    </xdr:to>
    <xdr:sp macro="" textlink="">
      <xdr:nvSpPr>
        <xdr:cNvPr id="13" name="Konuşma Balonu: Köşeleri Yuvarlanmış Dikdörtgen 12">
          <a:extLst>
            <a:ext uri="{FF2B5EF4-FFF2-40B4-BE49-F238E27FC236}">
              <a16:creationId xmlns:a16="http://schemas.microsoft.com/office/drawing/2014/main" id="{974F49CF-8BE1-4364-BF9D-BB4EADC9FA4A}"/>
            </a:ext>
          </a:extLst>
        </xdr:cNvPr>
        <xdr:cNvSpPr/>
      </xdr:nvSpPr>
      <xdr:spPr>
        <a:xfrm>
          <a:off x="2675613" y="3438682"/>
          <a:ext cx="1074753" cy="331562"/>
        </a:xfrm>
        <a:prstGeom prst="wedgeRoundRectCallout">
          <a:avLst>
            <a:gd name="adj1" fmla="val -90657"/>
            <a:gd name="adj2" fmla="val -3602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(nixN) / (ni+N)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708991</xdr:colOff>
      <xdr:row>2</xdr:row>
      <xdr:rowOff>9080</xdr:rowOff>
    </xdr:to>
    <xdr:pic>
      <xdr:nvPicPr>
        <xdr:cNvPr id="14" name="Resim 13" descr="metin içeren bir resim&#10;&#10;Açıklama otomatik olarak oluşturuldu">
          <a:extLst>
            <a:ext uri="{FF2B5EF4-FFF2-40B4-BE49-F238E27FC236}">
              <a16:creationId xmlns:a16="http://schemas.microsoft.com/office/drawing/2014/main" id="{E8D094BE-4B37-4C15-8D1B-BF017F9C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0417" cy="380141"/>
        </a:xfrm>
        <a:prstGeom prst="rect">
          <a:avLst/>
        </a:prstGeom>
      </xdr:spPr>
    </xdr:pic>
    <xdr:clientData/>
  </xdr:twoCellAnchor>
  <xdr:twoCellAnchor editAs="oneCell">
    <xdr:from>
      <xdr:col>1</xdr:col>
      <xdr:colOff>1457738</xdr:colOff>
      <xdr:row>0</xdr:row>
      <xdr:rowOff>86139</xdr:rowOff>
    </xdr:from>
    <xdr:to>
      <xdr:col>4</xdr:col>
      <xdr:colOff>265043</xdr:colOff>
      <xdr:row>1</xdr:row>
      <xdr:rowOff>123812</xdr:rowOff>
    </xdr:to>
    <xdr:pic>
      <xdr:nvPicPr>
        <xdr:cNvPr id="15" name="Picture 33">
          <a:extLst>
            <a:ext uri="{FF2B5EF4-FFF2-40B4-BE49-F238E27FC236}">
              <a16:creationId xmlns:a16="http://schemas.microsoft.com/office/drawing/2014/main" id="{8E8B57DA-9923-4FAD-AEB1-CFD86926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164" y="86139"/>
          <a:ext cx="2027583" cy="2232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123092</xdr:colOff>
      <xdr:row>5</xdr:row>
      <xdr:rowOff>123091</xdr:rowOff>
    </xdr:from>
    <xdr:to>
      <xdr:col>6</xdr:col>
      <xdr:colOff>427893</xdr:colOff>
      <xdr:row>7</xdr:row>
      <xdr:rowOff>105507</xdr:rowOff>
    </xdr:to>
    <xdr:sp macro="" textlink="">
      <xdr:nvSpPr>
        <xdr:cNvPr id="2" name="Konuşma Balonu: Köşeleri Yuvarlanmış Dikdörtgen 1">
          <a:extLst>
            <a:ext uri="{FF2B5EF4-FFF2-40B4-BE49-F238E27FC236}">
              <a16:creationId xmlns:a16="http://schemas.microsoft.com/office/drawing/2014/main" id="{D9FE39B4-4683-40DD-A7B5-2389F62612E2}"/>
            </a:ext>
          </a:extLst>
        </xdr:cNvPr>
        <xdr:cNvSpPr/>
      </xdr:nvSpPr>
      <xdr:spPr>
        <a:xfrm>
          <a:off x="3110132" y="443131"/>
          <a:ext cx="1173481" cy="348176"/>
        </a:xfrm>
        <a:prstGeom prst="wedgeRoundRectCallout">
          <a:avLst>
            <a:gd name="adj1" fmla="val -86939"/>
            <a:gd name="adj2" fmla="val 428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Armatür</a:t>
          </a:r>
          <a:r>
            <a:rPr lang="tr-TR" sz="1100" baseline="0"/>
            <a:t> sayısı</a:t>
          </a:r>
          <a:endParaRPr lang="tr-TR" sz="1100"/>
        </a:p>
      </xdr:txBody>
    </xdr:sp>
    <xdr:clientData/>
  </xdr:twoCellAnchor>
  <xdr:twoCellAnchor>
    <xdr:from>
      <xdr:col>6</xdr:col>
      <xdr:colOff>647522</xdr:colOff>
      <xdr:row>8</xdr:row>
      <xdr:rowOff>173552</xdr:rowOff>
    </xdr:from>
    <xdr:to>
      <xdr:col>10</xdr:col>
      <xdr:colOff>75436</xdr:colOff>
      <xdr:row>10</xdr:row>
      <xdr:rowOff>120492</xdr:rowOff>
    </xdr:to>
    <xdr:sp macro="" textlink="">
      <xdr:nvSpPr>
        <xdr:cNvPr id="3" name="Konuşma Balonu: Köşeleri Yuvarlanmış Dikdörtgen 2">
          <a:extLst>
            <a:ext uri="{FF2B5EF4-FFF2-40B4-BE49-F238E27FC236}">
              <a16:creationId xmlns:a16="http://schemas.microsoft.com/office/drawing/2014/main" id="{A035860A-F3F1-4B27-BEE8-F70DEA5863CC}"/>
            </a:ext>
          </a:extLst>
        </xdr:cNvPr>
        <xdr:cNvSpPr/>
      </xdr:nvSpPr>
      <xdr:spPr>
        <a:xfrm>
          <a:off x="4503242" y="1042232"/>
          <a:ext cx="2384474" cy="312700"/>
        </a:xfrm>
        <a:prstGeom prst="wedgeRoundRectCallout">
          <a:avLst>
            <a:gd name="adj1" fmla="val -127654"/>
            <a:gd name="adj2" fmla="val 4157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Tavsiye edilen başlangıç CV değeridir</a:t>
          </a:r>
        </a:p>
      </xdr:txBody>
    </xdr:sp>
    <xdr:clientData/>
  </xdr:twoCellAnchor>
  <xdr:twoCellAnchor>
    <xdr:from>
      <xdr:col>6</xdr:col>
      <xdr:colOff>704863</xdr:colOff>
      <xdr:row>6</xdr:row>
      <xdr:rowOff>98627</xdr:rowOff>
    </xdr:from>
    <xdr:to>
      <xdr:col>10</xdr:col>
      <xdr:colOff>132777</xdr:colOff>
      <xdr:row>8</xdr:row>
      <xdr:rowOff>49391</xdr:rowOff>
    </xdr:to>
    <xdr:sp macro="" textlink="">
      <xdr:nvSpPr>
        <xdr:cNvPr id="4" name="Konuşma Balonu: Köşeleri Yuvarlanmış Dikdörtgen 3">
          <a:extLst>
            <a:ext uri="{FF2B5EF4-FFF2-40B4-BE49-F238E27FC236}">
              <a16:creationId xmlns:a16="http://schemas.microsoft.com/office/drawing/2014/main" id="{24EED674-6CAA-4665-A2FE-E7564AB92133}"/>
            </a:ext>
          </a:extLst>
        </xdr:cNvPr>
        <xdr:cNvSpPr/>
      </xdr:nvSpPr>
      <xdr:spPr>
        <a:xfrm>
          <a:off x="4560583" y="601547"/>
          <a:ext cx="2384474" cy="316524"/>
        </a:xfrm>
        <a:prstGeom prst="wedgeRoundRectCallout">
          <a:avLst>
            <a:gd name="adj1" fmla="val -128884"/>
            <a:gd name="adj2" fmla="val 9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Tavsiye edilen değerlerdir.</a:t>
          </a:r>
        </a:p>
      </xdr:txBody>
    </xdr:sp>
    <xdr:clientData/>
  </xdr:twoCellAnchor>
  <xdr:twoCellAnchor editAs="oneCell">
    <xdr:from>
      <xdr:col>10</xdr:col>
      <xdr:colOff>231911</xdr:colOff>
      <xdr:row>4</xdr:row>
      <xdr:rowOff>146538</xdr:rowOff>
    </xdr:from>
    <xdr:to>
      <xdr:col>19</xdr:col>
      <xdr:colOff>247871</xdr:colOff>
      <xdr:row>11</xdr:row>
      <xdr:rowOff>92765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869693BC-CEEC-487A-97CC-FA44FEEBBB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7402"/>
        <a:stretch/>
      </xdr:blipFill>
      <xdr:spPr>
        <a:xfrm>
          <a:off x="7044191" y="146538"/>
          <a:ext cx="5502360" cy="1363547"/>
        </a:xfrm>
        <a:prstGeom prst="rect">
          <a:avLst/>
        </a:prstGeom>
      </xdr:spPr>
    </xdr:pic>
    <xdr:clientData/>
  </xdr:twoCellAnchor>
  <xdr:twoCellAnchor editAs="oneCell">
    <xdr:from>
      <xdr:col>10</xdr:col>
      <xdr:colOff>231402</xdr:colOff>
      <xdr:row>11</xdr:row>
      <xdr:rowOff>26505</xdr:rowOff>
    </xdr:from>
    <xdr:to>
      <xdr:col>19</xdr:col>
      <xdr:colOff>247362</xdr:colOff>
      <xdr:row>15</xdr:row>
      <xdr:rowOff>73297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2876EA2-09D3-44DA-8612-5F8ADB8BC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6406"/>
        <a:stretch/>
      </xdr:blipFill>
      <xdr:spPr>
        <a:xfrm>
          <a:off x="7043682" y="1443825"/>
          <a:ext cx="5502360" cy="824032"/>
        </a:xfrm>
        <a:prstGeom prst="rect">
          <a:avLst/>
        </a:prstGeom>
      </xdr:spPr>
    </xdr:pic>
    <xdr:clientData/>
  </xdr:twoCellAnchor>
  <xdr:twoCellAnchor>
    <xdr:from>
      <xdr:col>10</xdr:col>
      <xdr:colOff>483701</xdr:colOff>
      <xdr:row>13</xdr:row>
      <xdr:rowOff>172278</xdr:rowOff>
    </xdr:from>
    <xdr:to>
      <xdr:col>19</xdr:col>
      <xdr:colOff>79510</xdr:colOff>
      <xdr:row>14</xdr:row>
      <xdr:rowOff>178905</xdr:rowOff>
    </xdr:to>
    <xdr:sp macro="" textlink="">
      <xdr:nvSpPr>
        <xdr:cNvPr id="7" name="Dikdörtgen 6">
          <a:extLst>
            <a:ext uri="{FF2B5EF4-FFF2-40B4-BE49-F238E27FC236}">
              <a16:creationId xmlns:a16="http://schemas.microsoft.com/office/drawing/2014/main" id="{5F39B6D8-8D2C-41D0-AFE3-7A17B9FAB6D4}"/>
            </a:ext>
          </a:extLst>
        </xdr:cNvPr>
        <xdr:cNvSpPr/>
      </xdr:nvSpPr>
      <xdr:spPr>
        <a:xfrm>
          <a:off x="7295981" y="1970598"/>
          <a:ext cx="5082209" cy="20474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6</xdr:col>
      <xdr:colOff>720918</xdr:colOff>
      <xdr:row>11</xdr:row>
      <xdr:rowOff>39501</xdr:rowOff>
    </xdr:from>
    <xdr:to>
      <xdr:col>10</xdr:col>
      <xdr:colOff>148832</xdr:colOff>
      <xdr:row>12</xdr:row>
      <xdr:rowOff>171972</xdr:rowOff>
    </xdr:to>
    <xdr:sp macro="" textlink="">
      <xdr:nvSpPr>
        <xdr:cNvPr id="8" name="Konuşma Balonu: Köşeleri Yuvarlanmış Dikdörtgen 7">
          <a:extLst>
            <a:ext uri="{FF2B5EF4-FFF2-40B4-BE49-F238E27FC236}">
              <a16:creationId xmlns:a16="http://schemas.microsoft.com/office/drawing/2014/main" id="{7562EE79-E73E-406C-9D38-B5BDF550E28F}"/>
            </a:ext>
          </a:extLst>
        </xdr:cNvPr>
        <xdr:cNvSpPr/>
      </xdr:nvSpPr>
      <xdr:spPr>
        <a:xfrm>
          <a:off x="4576638" y="1456821"/>
          <a:ext cx="2384474" cy="315351"/>
        </a:xfrm>
        <a:prstGeom prst="wedgeRoundRectCallout">
          <a:avLst>
            <a:gd name="adj1" fmla="val -129878"/>
            <a:gd name="adj2" fmla="val -3135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TTERS(1-GÜVENSEVİYESİ;100000...)</a:t>
          </a:r>
        </a:p>
      </xdr:txBody>
    </xdr:sp>
    <xdr:clientData/>
  </xdr:twoCellAnchor>
  <xdr:twoCellAnchor>
    <xdr:from>
      <xdr:col>6</xdr:col>
      <xdr:colOff>780552</xdr:colOff>
      <xdr:row>13</xdr:row>
      <xdr:rowOff>46126</xdr:rowOff>
    </xdr:from>
    <xdr:to>
      <xdr:col>10</xdr:col>
      <xdr:colOff>208466</xdr:colOff>
      <xdr:row>15</xdr:row>
      <xdr:rowOff>145773</xdr:rowOff>
    </xdr:to>
    <xdr:sp macro="" textlink="">
      <xdr:nvSpPr>
        <xdr:cNvPr id="9" name="Konuşma Balonu: Köşeleri Yuvarlanmış Dikdörtgen 8">
          <a:extLst>
            <a:ext uri="{FF2B5EF4-FFF2-40B4-BE49-F238E27FC236}">
              <a16:creationId xmlns:a16="http://schemas.microsoft.com/office/drawing/2014/main" id="{189E1350-BF43-4432-8A55-5222B2BF16FA}"/>
            </a:ext>
          </a:extLst>
        </xdr:cNvPr>
        <xdr:cNvSpPr/>
      </xdr:nvSpPr>
      <xdr:spPr>
        <a:xfrm>
          <a:off x="4636272" y="1844446"/>
          <a:ext cx="2384474" cy="495887"/>
        </a:xfrm>
        <a:prstGeom prst="wedgeRoundRectCallout">
          <a:avLst>
            <a:gd name="adj1" fmla="val -132659"/>
            <a:gd name="adj2" fmla="val -69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oneCellAnchor>
    <xdr:from>
      <xdr:col>7</xdr:col>
      <xdr:colOff>159024</xdr:colOff>
      <xdr:row>13</xdr:row>
      <xdr:rowOff>112645</xdr:rowOff>
    </xdr:from>
    <xdr:ext cx="1838965" cy="3506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Metin kutusu 9">
              <a:extLst>
                <a:ext uri="{FF2B5EF4-FFF2-40B4-BE49-F238E27FC236}">
                  <a16:creationId xmlns:a16="http://schemas.microsoft.com/office/drawing/2014/main" id="{2096697B-C3BA-43D2-A0FF-93F177CAC304}"/>
                </a:ext>
              </a:extLst>
            </xdr:cNvPr>
            <xdr:cNvSpPr txBox="1"/>
          </xdr:nvSpPr>
          <xdr:spPr>
            <a:xfrm>
              <a:off x="4883424" y="1910965"/>
              <a:ext cx="1838965" cy="350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Ö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𝑁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𝑇𝐴𝐻𝑀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İ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𝑁</m:t>
                    </m:r>
                    <m:r>
                      <a:rPr lang="tr-TR" sz="11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tr-TR" sz="11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𝐶𝑉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tr-TR" sz="11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𝑍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𝐷𝑂</m:t>
                            </m:r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Ğ</m:t>
                            </m:r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𝑅𝑈𝐿𝑈𝐾</m:t>
                            </m:r>
                          </m:e>
                          <m:sup>
                            <m:r>
                              <a:rPr lang="tr-TR" sz="11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tr-TR" sz="11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10" name="Metin kutusu 9">
              <a:extLst>
                <a:ext uri="{FF2B5EF4-FFF2-40B4-BE49-F238E27FC236}">
                  <a16:creationId xmlns:a16="http://schemas.microsoft.com/office/drawing/2014/main" id="{2096697B-C3BA-43D2-A0FF-93F177CAC304}"/>
                </a:ext>
              </a:extLst>
            </xdr:cNvPr>
            <xdr:cNvSpPr txBox="1"/>
          </xdr:nvSpPr>
          <xdr:spPr>
            <a:xfrm>
              <a:off x="4883424" y="1910965"/>
              <a:ext cx="1838965" cy="3506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r-TR" sz="11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Ö𝑁 𝑇𝐴𝐻𝑀İ𝑁=(〖𝐶𝑉〗^2 𝑥𝑍^2)/〖𝐷𝑂Ğ𝑅𝑈𝐿𝑈𝐾〗^2 </a:t>
              </a:r>
              <a:endParaRPr lang="tr-TR" sz="11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>
    <xdr:from>
      <xdr:col>6</xdr:col>
      <xdr:colOff>667910</xdr:colOff>
      <xdr:row>17</xdr:row>
      <xdr:rowOff>52751</xdr:rowOff>
    </xdr:from>
    <xdr:to>
      <xdr:col>8</xdr:col>
      <xdr:colOff>185532</xdr:colOff>
      <xdr:row>19</xdr:row>
      <xdr:rowOff>125893</xdr:rowOff>
    </xdr:to>
    <xdr:sp macro="" textlink="">
      <xdr:nvSpPr>
        <xdr:cNvPr id="11" name="Konuşma Balonu: Köşeleri Yuvarlanmış Dikdörtgen 10">
          <a:extLst>
            <a:ext uri="{FF2B5EF4-FFF2-40B4-BE49-F238E27FC236}">
              <a16:creationId xmlns:a16="http://schemas.microsoft.com/office/drawing/2014/main" id="{8FEFA07E-916A-4246-AFC6-C877CDAD717C}"/>
            </a:ext>
          </a:extLst>
        </xdr:cNvPr>
        <xdr:cNvSpPr/>
      </xdr:nvSpPr>
      <xdr:spPr>
        <a:xfrm>
          <a:off x="4523630" y="2445431"/>
          <a:ext cx="1254982" cy="438902"/>
        </a:xfrm>
        <a:prstGeom prst="wedgeRoundRectCallout">
          <a:avLst>
            <a:gd name="adj1" fmla="val -199103"/>
            <a:gd name="adj2" fmla="val -1775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ÖN</a:t>
          </a:r>
          <a:r>
            <a:rPr lang="tr-TR" sz="1100" baseline="0"/>
            <a:t> TAHMİN / N</a:t>
          </a:r>
          <a:endParaRPr lang="tr-TR" sz="1100"/>
        </a:p>
      </xdr:txBody>
    </xdr:sp>
    <xdr:clientData/>
  </xdr:twoCellAnchor>
  <xdr:twoCellAnchor>
    <xdr:from>
      <xdr:col>6</xdr:col>
      <xdr:colOff>396239</xdr:colOff>
      <xdr:row>21</xdr:row>
      <xdr:rowOff>19622</xdr:rowOff>
    </xdr:from>
    <xdr:to>
      <xdr:col>8</xdr:col>
      <xdr:colOff>119268</xdr:colOff>
      <xdr:row>23</xdr:row>
      <xdr:rowOff>178903</xdr:rowOff>
    </xdr:to>
    <xdr:sp macro="" textlink="">
      <xdr:nvSpPr>
        <xdr:cNvPr id="12" name="Konuşma Balonu: Köşeleri Yuvarlanmış Dikdörtgen 11">
          <a:extLst>
            <a:ext uri="{FF2B5EF4-FFF2-40B4-BE49-F238E27FC236}">
              <a16:creationId xmlns:a16="http://schemas.microsoft.com/office/drawing/2014/main" id="{3371F62F-1A0A-4D09-9119-584F4835A987}"/>
            </a:ext>
          </a:extLst>
        </xdr:cNvPr>
        <xdr:cNvSpPr/>
      </xdr:nvSpPr>
      <xdr:spPr>
        <a:xfrm>
          <a:off x="4251959" y="3143822"/>
          <a:ext cx="1460389" cy="525041"/>
        </a:xfrm>
        <a:prstGeom prst="wedgeRoundRectCallout">
          <a:avLst>
            <a:gd name="adj1" fmla="val -158778"/>
            <a:gd name="adj2" fmla="val -24510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&gt;5%</a:t>
          </a:r>
          <a:r>
            <a:rPr lang="tr-TR" sz="1100" baseline="0"/>
            <a:t> ise düzeltilmelidir.</a:t>
          </a:r>
          <a:endParaRPr lang="tr-TR" sz="1100"/>
        </a:p>
      </xdr:txBody>
    </xdr:sp>
    <xdr:clientData/>
  </xdr:twoCellAnchor>
  <xdr:twoCellAnchor>
    <xdr:from>
      <xdr:col>4</xdr:col>
      <xdr:colOff>11926</xdr:colOff>
      <xdr:row>22</xdr:row>
      <xdr:rowOff>99134</xdr:rowOff>
    </xdr:from>
    <xdr:to>
      <xdr:col>5</xdr:col>
      <xdr:colOff>768627</xdr:colOff>
      <xdr:row>24</xdr:row>
      <xdr:rowOff>59635</xdr:rowOff>
    </xdr:to>
    <xdr:sp macro="" textlink="">
      <xdr:nvSpPr>
        <xdr:cNvPr id="13" name="Konuşma Balonu: Köşeleri Yuvarlanmış Dikdörtgen 12">
          <a:extLst>
            <a:ext uri="{FF2B5EF4-FFF2-40B4-BE49-F238E27FC236}">
              <a16:creationId xmlns:a16="http://schemas.microsoft.com/office/drawing/2014/main" id="{0DBC1FED-6F5E-49C2-8910-AFDDEF1F9E8E}"/>
            </a:ext>
          </a:extLst>
        </xdr:cNvPr>
        <xdr:cNvSpPr/>
      </xdr:nvSpPr>
      <xdr:spPr>
        <a:xfrm>
          <a:off x="2678926" y="3406214"/>
          <a:ext cx="1076741" cy="326261"/>
        </a:xfrm>
        <a:prstGeom prst="wedgeRoundRectCallout">
          <a:avLst>
            <a:gd name="adj1" fmla="val -90657"/>
            <a:gd name="adj2" fmla="val -36029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r-TR" sz="1100"/>
            <a:t>(nixN) / (ni+N)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708991</xdr:colOff>
      <xdr:row>2</xdr:row>
      <xdr:rowOff>9080</xdr:rowOff>
    </xdr:to>
    <xdr:pic>
      <xdr:nvPicPr>
        <xdr:cNvPr id="14" name="Resim 13" descr="metin içeren bir resim&#10;&#10;Açıklama otomatik olarak oluşturuldu">
          <a:extLst>
            <a:ext uri="{FF2B5EF4-FFF2-40B4-BE49-F238E27FC236}">
              <a16:creationId xmlns:a16="http://schemas.microsoft.com/office/drawing/2014/main" id="{F66E780B-5E17-4FD6-970D-A88911C0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0417" cy="380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291549</xdr:colOff>
      <xdr:row>1</xdr:row>
      <xdr:rowOff>37673</xdr:rowOff>
    </xdr:to>
    <xdr:pic>
      <xdr:nvPicPr>
        <xdr:cNvPr id="15" name="Picture 33">
          <a:extLst>
            <a:ext uri="{FF2B5EF4-FFF2-40B4-BE49-F238E27FC236}">
              <a16:creationId xmlns:a16="http://schemas.microsoft.com/office/drawing/2014/main" id="{3CE45599-48B7-4C75-95D8-09907D6CD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670" y="0"/>
          <a:ext cx="2027583" cy="2232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662608</xdr:colOff>
      <xdr:row>2</xdr:row>
      <xdr:rowOff>9080</xdr:rowOff>
    </xdr:to>
    <xdr:pic>
      <xdr:nvPicPr>
        <xdr:cNvPr id="2" name="Resim 1" descr="metin içeren bir resim&#10;&#10;Açıklama otomatik olarak oluşturuldu">
          <a:extLst>
            <a:ext uri="{FF2B5EF4-FFF2-40B4-BE49-F238E27FC236}">
              <a16:creationId xmlns:a16="http://schemas.microsoft.com/office/drawing/2014/main" id="{26F489CD-D960-4C9B-B6DE-BFF60F8FC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0417" cy="380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291548</xdr:colOff>
      <xdr:row>1</xdr:row>
      <xdr:rowOff>37673</xdr:rowOff>
    </xdr:to>
    <xdr:pic>
      <xdr:nvPicPr>
        <xdr:cNvPr id="3" name="Picture 33">
          <a:extLst>
            <a:ext uri="{FF2B5EF4-FFF2-40B4-BE49-F238E27FC236}">
              <a16:creationId xmlns:a16="http://schemas.microsoft.com/office/drawing/2014/main" id="{B779BDE6-2548-46CA-81BB-936E1D0A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052" y="0"/>
          <a:ext cx="2027583" cy="2232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veenerji-my.sharepoint.com/personal/ckarabal_enve_com_tr/Documents/GENEL/M&amp;V_CALISMALARI/M&amp;V%20OP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veenerji-my.sharepoint.com/personal/ckarabal_enve_com_tr/Documents/GENEL/M&amp;V_CALISMALARI/ayd&#305;nlat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(2)"/>
      <sheetName val="REGRESYON (2)"/>
      <sheetName val="REGRESYON"/>
      <sheetName val="Sayfa3"/>
      <sheetName val="Sayfa1"/>
      <sheetName val="Sayfa2"/>
      <sheetName val="ÖRNEKLEM"/>
    </sheetNames>
    <sheetDataSet>
      <sheetData sheetId="0" refreshError="1"/>
      <sheetData sheetId="1" refreshError="1"/>
      <sheetData sheetId="2">
        <row r="5">
          <cell r="D5">
            <v>7970</v>
          </cell>
          <cell r="E5">
            <v>19.399999999999999</v>
          </cell>
          <cell r="F5">
            <v>0</v>
          </cell>
          <cell r="T5">
            <v>-7970</v>
          </cell>
        </row>
        <row r="6">
          <cell r="D6">
            <v>12244</v>
          </cell>
          <cell r="E6">
            <v>22.1</v>
          </cell>
          <cell r="T6">
            <v>-12244</v>
          </cell>
        </row>
        <row r="7">
          <cell r="D7">
            <v>26441</v>
          </cell>
          <cell r="E7">
            <v>109.6</v>
          </cell>
          <cell r="T7">
            <v>-26441</v>
          </cell>
        </row>
        <row r="8">
          <cell r="D8">
            <v>49478</v>
          </cell>
          <cell r="E8">
            <v>321.8</v>
          </cell>
          <cell r="T8">
            <v>-49478</v>
          </cell>
        </row>
        <row r="9">
          <cell r="D9">
            <v>78797</v>
          </cell>
          <cell r="E9">
            <v>447.2</v>
          </cell>
          <cell r="T9">
            <v>-78797</v>
          </cell>
        </row>
        <row r="10">
          <cell r="D10">
            <v>112010</v>
          </cell>
          <cell r="E10">
            <v>670.2</v>
          </cell>
          <cell r="T10">
            <v>-112010</v>
          </cell>
        </row>
        <row r="11">
          <cell r="D11">
            <v>159910</v>
          </cell>
          <cell r="E11">
            <v>982.8</v>
          </cell>
          <cell r="T11">
            <v>-159910</v>
          </cell>
        </row>
        <row r="12">
          <cell r="D12">
            <v>144722</v>
          </cell>
          <cell r="E12">
            <v>778.2</v>
          </cell>
          <cell r="T12">
            <v>-144722</v>
          </cell>
        </row>
        <row r="13">
          <cell r="D13">
            <v>119151</v>
          </cell>
          <cell r="E13">
            <v>690.1</v>
          </cell>
          <cell r="T13">
            <v>-119151</v>
          </cell>
        </row>
        <row r="14">
          <cell r="D14">
            <v>87995</v>
          </cell>
          <cell r="E14">
            <v>530.1</v>
          </cell>
          <cell r="T14">
            <v>-87995</v>
          </cell>
          <cell r="AE14">
            <v>16</v>
          </cell>
        </row>
        <row r="15">
          <cell r="D15">
            <v>50595</v>
          </cell>
          <cell r="E15">
            <v>248</v>
          </cell>
          <cell r="T15">
            <v>-50595</v>
          </cell>
        </row>
        <row r="16">
          <cell r="D16">
            <v>25288</v>
          </cell>
          <cell r="E16">
            <v>78.099999999999994</v>
          </cell>
          <cell r="F16">
            <v>0</v>
          </cell>
          <cell r="T16">
            <v>-25288</v>
          </cell>
        </row>
        <row r="17">
          <cell r="T17">
            <v>0</v>
          </cell>
        </row>
        <row r="18">
          <cell r="T18">
            <v>0</v>
          </cell>
        </row>
        <row r="19">
          <cell r="T19">
            <v>0</v>
          </cell>
        </row>
        <row r="20">
          <cell r="T20">
            <v>0</v>
          </cell>
        </row>
        <row r="21">
          <cell r="T21">
            <v>0</v>
          </cell>
        </row>
        <row r="22">
          <cell r="T22">
            <v>0</v>
          </cell>
        </row>
        <row r="23">
          <cell r="T23">
            <v>0</v>
          </cell>
        </row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gram"/>
      <sheetName val="Descriptive statistics"/>
      <sheetName val="sampling"/>
      <sheetName val="Finite Pop"/>
      <sheetName val="Uncertainty Example"/>
    </sheetNames>
    <sheetDataSet>
      <sheetData sheetId="0"/>
      <sheetData sheetId="1"/>
      <sheetData sheetId="2"/>
      <sheetData sheetId="3">
        <row r="6">
          <cell r="M6">
            <v>20</v>
          </cell>
        </row>
        <row r="11">
          <cell r="I11">
            <v>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9283-E100-4504-AF6C-39D2CC49AFE7}">
  <sheetPr>
    <tabColor rgb="FF00B0F0"/>
    <outlinePr summaryBelow="0" summaryRight="0"/>
  </sheetPr>
  <dimension ref="A3:E42"/>
  <sheetViews>
    <sheetView showGridLines="0" tabSelected="1" zoomScale="115" zoomScaleNormal="115" workbookViewId="0">
      <selection activeCell="H4" sqref="H4"/>
    </sheetView>
  </sheetViews>
  <sheetFormatPr defaultRowHeight="14.4" outlineLevelRow="1" x14ac:dyDescent="0.3"/>
  <cols>
    <col min="1" max="1" width="4.5546875" customWidth="1"/>
    <col min="2" max="2" width="21.6640625" style="31" customWidth="1"/>
    <col min="3" max="4" width="12.6640625" customWidth="1"/>
    <col min="5" max="5" width="4.6640625" customWidth="1"/>
    <col min="6" max="8" width="12.6640625" customWidth="1"/>
  </cols>
  <sheetData>
    <row r="3" spans="1:5" x14ac:dyDescent="0.3">
      <c r="A3" s="44" t="s">
        <v>34</v>
      </c>
    </row>
    <row r="5" spans="1:5" ht="25.2" customHeight="1" x14ac:dyDescent="0.3">
      <c r="A5" s="1"/>
      <c r="B5" s="43" t="s">
        <v>32</v>
      </c>
      <c r="C5" s="43"/>
      <c r="D5" s="43"/>
      <c r="E5" s="43"/>
    </row>
    <row r="6" spans="1:5" outlineLevel="1" x14ac:dyDescent="0.3">
      <c r="A6" s="36"/>
      <c r="B6" s="37"/>
      <c r="C6" s="38"/>
      <c r="D6" s="38"/>
      <c r="E6" s="39"/>
    </row>
    <row r="7" spans="1:5" outlineLevel="1" x14ac:dyDescent="0.3">
      <c r="A7" s="2"/>
      <c r="B7" s="6" t="s">
        <v>0</v>
      </c>
      <c r="C7" s="6" t="s">
        <v>1</v>
      </c>
      <c r="D7" s="6" t="s">
        <v>2</v>
      </c>
      <c r="E7" s="5"/>
    </row>
    <row r="8" spans="1:5" outlineLevel="1" x14ac:dyDescent="0.3">
      <c r="A8" s="2"/>
      <c r="B8" s="7" t="s">
        <v>3</v>
      </c>
      <c r="C8" s="8">
        <v>500</v>
      </c>
      <c r="D8" s="8">
        <v>1500</v>
      </c>
      <c r="E8" s="5"/>
    </row>
    <row r="9" spans="1:5" outlineLevel="1" x14ac:dyDescent="0.3">
      <c r="A9" s="2"/>
      <c r="B9" s="7" t="s">
        <v>4</v>
      </c>
      <c r="C9" s="9">
        <v>0.1</v>
      </c>
      <c r="D9" s="9">
        <v>0.1</v>
      </c>
      <c r="E9" s="5"/>
    </row>
    <row r="10" spans="1:5" outlineLevel="1" x14ac:dyDescent="0.3">
      <c r="A10" s="2"/>
      <c r="B10" s="7" t="s">
        <v>5</v>
      </c>
      <c r="C10" s="9">
        <v>0.9</v>
      </c>
      <c r="D10" s="9">
        <v>0.9</v>
      </c>
      <c r="E10" s="5"/>
    </row>
    <row r="11" spans="1:5" outlineLevel="1" x14ac:dyDescent="0.3">
      <c r="A11" s="2"/>
      <c r="B11" s="7" t="s">
        <v>6</v>
      </c>
      <c r="C11" s="8">
        <v>0.5</v>
      </c>
      <c r="D11" s="8">
        <v>0.5</v>
      </c>
      <c r="E11" s="5"/>
    </row>
    <row r="12" spans="1:5" outlineLevel="1" x14ac:dyDescent="0.3">
      <c r="A12" s="2"/>
      <c r="B12" s="7" t="s">
        <v>7</v>
      </c>
      <c r="C12" s="10">
        <f>IF(C10=80%,1.28,IF(C10=95%,1.96,IF(C10=90%,1.64,0)))</f>
        <v>1.64</v>
      </c>
      <c r="D12" s="10">
        <f t="shared" ref="D12" si="0">IF(D10=80%,1.28,IF(D10=95%,1.96,IF(D10=90%,1.64,0)))</f>
        <v>1.64</v>
      </c>
      <c r="E12" s="5"/>
    </row>
    <row r="13" spans="1:5" ht="15.6" outlineLevel="1" x14ac:dyDescent="0.35">
      <c r="A13" s="2"/>
      <c r="B13" s="7" t="s">
        <v>8</v>
      </c>
      <c r="C13" s="10">
        <f>ROUNDUP(C12^2*C11^2/(C9^2),0)</f>
        <v>68</v>
      </c>
      <c r="D13" s="10">
        <f t="shared" ref="D13" si="1">ROUNDUP(D12^2*D11^2/(D9^2),0)</f>
        <v>68</v>
      </c>
      <c r="E13" s="5"/>
    </row>
    <row r="14" spans="1:5" ht="15.6" outlineLevel="1" x14ac:dyDescent="0.35">
      <c r="A14" s="2"/>
      <c r="B14" s="7" t="s">
        <v>9</v>
      </c>
      <c r="C14" s="11">
        <f t="shared" ref="C14:D14" si="2">C13/C8</f>
        <v>0.13600000000000001</v>
      </c>
      <c r="D14" s="11">
        <f t="shared" si="2"/>
        <v>4.5333333333333337E-2</v>
      </c>
      <c r="E14" s="5"/>
    </row>
    <row r="15" spans="1:5" ht="15.6" outlineLevel="1" x14ac:dyDescent="0.35">
      <c r="A15" s="2"/>
      <c r="B15" s="7" t="s">
        <v>10</v>
      </c>
      <c r="C15" s="10" t="str">
        <f>IF(C14&gt;5%,"DÜZELT","UYGUNDUR")</f>
        <v>DÜZELT</v>
      </c>
      <c r="D15" s="10" t="str">
        <f t="shared" ref="D15" si="3">IF(D14&gt;5%,"DÜZELT","UYGUNDUR")</f>
        <v>UYGUNDUR</v>
      </c>
      <c r="E15" s="5"/>
    </row>
    <row r="16" spans="1:5" ht="15.6" outlineLevel="1" x14ac:dyDescent="0.35">
      <c r="A16" s="2"/>
      <c r="B16" s="7" t="s">
        <v>11</v>
      </c>
      <c r="C16" s="12">
        <f t="shared" ref="C16:D16" si="4">ROUNDUP(C13*C8/(C13+C8),0)</f>
        <v>60</v>
      </c>
      <c r="D16" s="12">
        <f t="shared" si="4"/>
        <v>66</v>
      </c>
      <c r="E16" s="5"/>
    </row>
    <row r="17" spans="1:5" ht="15.6" hidden="1" outlineLevel="1" x14ac:dyDescent="0.35">
      <c r="A17" s="2"/>
      <c r="B17" s="13" t="s">
        <v>11</v>
      </c>
      <c r="C17" s="14">
        <f t="shared" ref="C17:D17" si="5">IF(C15="DÜZELT",C16,C13)</f>
        <v>60</v>
      </c>
      <c r="D17" s="14">
        <f t="shared" si="5"/>
        <v>68</v>
      </c>
      <c r="E17" s="5"/>
    </row>
    <row r="18" spans="1:5" outlineLevel="1" x14ac:dyDescent="0.3">
      <c r="A18" s="27"/>
      <c r="B18" s="28"/>
      <c r="C18" s="29"/>
      <c r="D18" s="29"/>
      <c r="E18" s="30"/>
    </row>
    <row r="22" spans="1:5" x14ac:dyDescent="0.3">
      <c r="C22" s="32"/>
      <c r="D22" s="32"/>
    </row>
    <row r="32" spans="1:5" x14ac:dyDescent="0.3">
      <c r="C32" s="33"/>
    </row>
    <row r="41" spans="3:4" x14ac:dyDescent="0.3">
      <c r="C41" s="34"/>
      <c r="D41" s="34"/>
    </row>
    <row r="42" spans="3:4" x14ac:dyDescent="0.3">
      <c r="C42" s="35"/>
      <c r="D42" s="35"/>
    </row>
  </sheetData>
  <mergeCells count="1">
    <mergeCell ref="B5:E5"/>
  </mergeCells>
  <dataValidations count="2">
    <dataValidation type="list" allowBlank="1" showInputMessage="1" showErrorMessage="1" sqref="C10:D10" xr:uid="{6896F921-CD16-45E5-8D12-0A06F5E28F21}">
      <formula1>"%80,%90,%95"</formula1>
    </dataValidation>
    <dataValidation type="list" allowBlank="1" showInputMessage="1" showErrorMessage="1" sqref="C9:D9" xr:uid="{CF86B1C3-2EFC-4709-AB27-9F69C251A1F8}">
      <formula1>"%5,%10,%20"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ADB4-68E0-4262-8922-A68DEC1F3734}">
  <sheetPr>
    <tabColor rgb="FF00B0F0"/>
    <outlinePr summaryBelow="0" summaryRight="0"/>
  </sheetPr>
  <dimension ref="A3:E42"/>
  <sheetViews>
    <sheetView showGridLines="0" zoomScale="115" zoomScaleNormal="115" workbookViewId="0">
      <selection activeCell="C1" sqref="C1"/>
    </sheetView>
  </sheetViews>
  <sheetFormatPr defaultRowHeight="14.4" outlineLevelRow="1" x14ac:dyDescent="0.3"/>
  <cols>
    <col min="1" max="1" width="4.5546875" customWidth="1"/>
    <col min="2" max="2" width="21.6640625" style="31" customWidth="1"/>
    <col min="3" max="4" width="12.6640625" customWidth="1"/>
    <col min="5" max="5" width="4.6640625" customWidth="1"/>
    <col min="6" max="8" width="12.6640625" customWidth="1"/>
  </cols>
  <sheetData>
    <row r="3" spans="1:5" x14ac:dyDescent="0.3">
      <c r="A3" s="44" t="s">
        <v>34</v>
      </c>
    </row>
    <row r="5" spans="1:5" ht="25.2" customHeight="1" x14ac:dyDescent="0.3">
      <c r="A5" s="1"/>
      <c r="B5" s="43" t="s">
        <v>32</v>
      </c>
      <c r="C5" s="43"/>
      <c r="D5" s="43"/>
      <c r="E5" s="43"/>
    </row>
    <row r="6" spans="1:5" outlineLevel="1" x14ac:dyDescent="0.3">
      <c r="A6" s="36"/>
      <c r="B6" s="37"/>
      <c r="C6" s="38"/>
      <c r="D6" s="38"/>
      <c r="E6" s="39"/>
    </row>
    <row r="7" spans="1:5" outlineLevel="1" x14ac:dyDescent="0.3">
      <c r="A7" s="2"/>
      <c r="B7" s="6" t="s">
        <v>0</v>
      </c>
      <c r="C7" s="6" t="s">
        <v>1</v>
      </c>
      <c r="D7" s="6" t="s">
        <v>2</v>
      </c>
      <c r="E7" s="5"/>
    </row>
    <row r="8" spans="1:5" outlineLevel="1" x14ac:dyDescent="0.3">
      <c r="A8" s="2"/>
      <c r="B8" s="7" t="s">
        <v>3</v>
      </c>
      <c r="C8" s="8">
        <v>500</v>
      </c>
      <c r="D8" s="8">
        <v>1500</v>
      </c>
      <c r="E8" s="5"/>
    </row>
    <row r="9" spans="1:5" outlineLevel="1" x14ac:dyDescent="0.3">
      <c r="A9" s="2"/>
      <c r="B9" s="7" t="s">
        <v>4</v>
      </c>
      <c r="C9" s="9">
        <v>0.1</v>
      </c>
      <c r="D9" s="9">
        <v>0.1</v>
      </c>
      <c r="E9" s="5"/>
    </row>
    <row r="10" spans="1:5" outlineLevel="1" x14ac:dyDescent="0.3">
      <c r="A10" s="2"/>
      <c r="B10" s="7" t="s">
        <v>5</v>
      </c>
      <c r="C10" s="9">
        <v>0.9</v>
      </c>
      <c r="D10" s="9">
        <v>0.9</v>
      </c>
      <c r="E10" s="5"/>
    </row>
    <row r="11" spans="1:5" outlineLevel="1" x14ac:dyDescent="0.3">
      <c r="A11" s="2"/>
      <c r="B11" s="7" t="s">
        <v>6</v>
      </c>
      <c r="C11" s="8">
        <v>0.5</v>
      </c>
      <c r="D11" s="8">
        <v>0.5</v>
      </c>
      <c r="E11" s="5"/>
    </row>
    <row r="12" spans="1:5" outlineLevel="1" x14ac:dyDescent="0.3">
      <c r="A12" s="2"/>
      <c r="B12" s="7" t="s">
        <v>7</v>
      </c>
      <c r="C12" s="10">
        <f>IF(C10=80%,1.28,IF(C10=95%,1.96,IF(C10=90%,1.64,0)))</f>
        <v>1.64</v>
      </c>
      <c r="D12" s="10">
        <f t="shared" ref="D12" si="0">IF(D10=80%,1.28,IF(D10=95%,1.96,IF(D10=90%,1.64,0)))</f>
        <v>1.64</v>
      </c>
      <c r="E12" s="5"/>
    </row>
    <row r="13" spans="1:5" ht="15.6" outlineLevel="1" x14ac:dyDescent="0.35">
      <c r="A13" s="2"/>
      <c r="B13" s="7" t="s">
        <v>8</v>
      </c>
      <c r="C13" s="10">
        <f>ROUNDUP(C12^2*C11^2/(C9^2),0)</f>
        <v>68</v>
      </c>
      <c r="D13" s="10">
        <f t="shared" ref="D13" si="1">ROUNDUP(D12^2*D11^2/(D9^2),0)</f>
        <v>68</v>
      </c>
      <c r="E13" s="5"/>
    </row>
    <row r="14" spans="1:5" ht="15.6" outlineLevel="1" x14ac:dyDescent="0.35">
      <c r="A14" s="2"/>
      <c r="B14" s="7" t="s">
        <v>9</v>
      </c>
      <c r="C14" s="11">
        <f t="shared" ref="C14:D14" si="2">C13/C8</f>
        <v>0.13600000000000001</v>
      </c>
      <c r="D14" s="11">
        <f t="shared" si="2"/>
        <v>4.5333333333333337E-2</v>
      </c>
      <c r="E14" s="5"/>
    </row>
    <row r="15" spans="1:5" ht="15.6" outlineLevel="1" x14ac:dyDescent="0.35">
      <c r="A15" s="2"/>
      <c r="B15" s="7" t="s">
        <v>10</v>
      </c>
      <c r="C15" s="10" t="str">
        <f>IF(C14&gt;5%,"DÜZELT","UYGUNDUR")</f>
        <v>DÜZELT</v>
      </c>
      <c r="D15" s="10" t="str">
        <f t="shared" ref="D15" si="3">IF(D14&gt;5%,"DÜZELT","UYGUNDUR")</f>
        <v>UYGUNDUR</v>
      </c>
      <c r="E15" s="5"/>
    </row>
    <row r="16" spans="1:5" ht="15.6" outlineLevel="1" x14ac:dyDescent="0.35">
      <c r="A16" s="2"/>
      <c r="B16" s="7" t="s">
        <v>11</v>
      </c>
      <c r="C16" s="12">
        <f t="shared" ref="C16:D16" si="4">ROUNDUP(C13*C8/(C13+C8),0)</f>
        <v>60</v>
      </c>
      <c r="D16" s="12">
        <f t="shared" si="4"/>
        <v>66</v>
      </c>
      <c r="E16" s="5"/>
    </row>
    <row r="17" spans="1:5" ht="15.6" hidden="1" outlineLevel="1" x14ac:dyDescent="0.35">
      <c r="A17" s="2"/>
      <c r="B17" s="13" t="s">
        <v>11</v>
      </c>
      <c r="C17" s="14">
        <f t="shared" ref="C17:D17" si="5">IF(C15="DÜZELT",C16,C13)</f>
        <v>60</v>
      </c>
      <c r="D17" s="14">
        <f t="shared" si="5"/>
        <v>68</v>
      </c>
      <c r="E17" s="5"/>
    </row>
    <row r="18" spans="1:5" outlineLevel="1" x14ac:dyDescent="0.3">
      <c r="A18" s="27"/>
      <c r="B18" s="28"/>
      <c r="C18" s="29"/>
      <c r="D18" s="29"/>
      <c r="E18" s="30"/>
    </row>
    <row r="22" spans="1:5" x14ac:dyDescent="0.3">
      <c r="C22" s="32"/>
      <c r="D22" s="32"/>
    </row>
    <row r="32" spans="1:5" x14ac:dyDescent="0.3">
      <c r="C32" s="33"/>
    </row>
    <row r="41" spans="3:4" x14ac:dyDescent="0.3">
      <c r="C41" s="34"/>
      <c r="D41" s="34"/>
    </row>
    <row r="42" spans="3:4" x14ac:dyDescent="0.3">
      <c r="C42" s="35"/>
      <c r="D42" s="35"/>
    </row>
  </sheetData>
  <mergeCells count="1">
    <mergeCell ref="B5:E5"/>
  </mergeCells>
  <dataValidations count="2">
    <dataValidation type="list" allowBlank="1" showInputMessage="1" showErrorMessage="1" sqref="C9:D9" xr:uid="{35A73386-300A-4D02-8582-6B8594B0806F}">
      <formula1>"%5,%10,%20"</formula1>
    </dataValidation>
    <dataValidation type="list" allowBlank="1" showInputMessage="1" showErrorMessage="1" sqref="C10:D10" xr:uid="{A7FFEB8D-1AEB-4B51-BAA1-041165794247}">
      <formula1>"%80,%90,%95"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853C-88F3-4AC2-8D0C-BAB339732B64}">
  <sheetPr>
    <tabColor rgb="FF00B0F0"/>
    <outlinePr summaryBelow="0" summaryRight="0"/>
  </sheetPr>
  <dimension ref="A3:K90"/>
  <sheetViews>
    <sheetView showGridLines="0" zoomScale="115" zoomScaleNormal="115" workbookViewId="0">
      <selection activeCell="G5" sqref="G5"/>
    </sheetView>
  </sheetViews>
  <sheetFormatPr defaultRowHeight="14.4" outlineLevelRow="2" x14ac:dyDescent="0.3"/>
  <cols>
    <col min="1" max="1" width="5.21875" customWidth="1"/>
    <col min="2" max="2" width="21.6640625" style="31" customWidth="1"/>
    <col min="3" max="4" width="12.6640625" customWidth="1"/>
    <col min="5" max="5" width="4.6640625" customWidth="1"/>
    <col min="6" max="8" width="12.6640625" customWidth="1"/>
  </cols>
  <sheetData>
    <row r="3" spans="1:5" x14ac:dyDescent="0.3">
      <c r="A3" s="44" t="s">
        <v>34</v>
      </c>
    </row>
    <row r="5" spans="1:5" ht="25.2" customHeight="1" collapsed="1" x14ac:dyDescent="0.3">
      <c r="A5" s="1"/>
      <c r="B5" s="43" t="s">
        <v>33</v>
      </c>
      <c r="C5" s="43"/>
      <c r="D5" s="43"/>
      <c r="E5" s="43"/>
    </row>
    <row r="6" spans="1:5" hidden="1" outlineLevel="1" x14ac:dyDescent="0.3">
      <c r="A6" s="2"/>
      <c r="B6" s="3"/>
      <c r="C6" s="4"/>
      <c r="D6" s="4"/>
      <c r="E6" s="5"/>
    </row>
    <row r="7" spans="1:5" hidden="1" outlineLevel="1" x14ac:dyDescent="0.3">
      <c r="A7" s="2"/>
      <c r="B7" s="6" t="s">
        <v>0</v>
      </c>
      <c r="C7" s="6" t="s">
        <v>1</v>
      </c>
      <c r="D7" s="6" t="s">
        <v>2</v>
      </c>
      <c r="E7" s="5"/>
    </row>
    <row r="8" spans="1:5" hidden="1" outlineLevel="1" x14ac:dyDescent="0.3">
      <c r="A8" s="2"/>
      <c r="B8" s="7" t="s">
        <v>3</v>
      </c>
      <c r="C8" s="8">
        <v>500</v>
      </c>
      <c r="D8" s="8">
        <v>1500</v>
      </c>
      <c r="E8" s="5"/>
    </row>
    <row r="9" spans="1:5" hidden="1" outlineLevel="1" x14ac:dyDescent="0.3">
      <c r="A9" s="2"/>
      <c r="B9" s="7" t="s">
        <v>4</v>
      </c>
      <c r="C9" s="9">
        <v>0.1</v>
      </c>
      <c r="D9" s="9">
        <v>0.1</v>
      </c>
      <c r="E9" s="5"/>
    </row>
    <row r="10" spans="1:5" hidden="1" outlineLevel="1" x14ac:dyDescent="0.3">
      <c r="A10" s="2"/>
      <c r="B10" s="7" t="s">
        <v>5</v>
      </c>
      <c r="C10" s="9">
        <v>0.9</v>
      </c>
      <c r="D10" s="9">
        <v>0.9</v>
      </c>
      <c r="E10" s="5"/>
    </row>
    <row r="11" spans="1:5" hidden="1" outlineLevel="1" x14ac:dyDescent="0.3">
      <c r="A11" s="2"/>
      <c r="B11" s="7" t="s">
        <v>6</v>
      </c>
      <c r="C11" s="8">
        <v>0.5</v>
      </c>
      <c r="D11" s="8">
        <v>0.5</v>
      </c>
      <c r="E11" s="5"/>
    </row>
    <row r="12" spans="1:5" hidden="1" outlineLevel="1" x14ac:dyDescent="0.3">
      <c r="A12" s="2"/>
      <c r="B12" s="7" t="s">
        <v>7</v>
      </c>
      <c r="C12" s="10">
        <f>IF(C10=80%,1.28,IF(C10=95%,1.96,IF(C10=90%,1.64,0)))</f>
        <v>1.64</v>
      </c>
      <c r="D12" s="10">
        <f t="shared" ref="D12" si="0">IF(D10=80%,1.28,IF(D10=95%,1.96,IF(D10=90%,1.64,0)))</f>
        <v>1.64</v>
      </c>
      <c r="E12" s="5"/>
    </row>
    <row r="13" spans="1:5" ht="15.6" hidden="1" outlineLevel="1" x14ac:dyDescent="0.35">
      <c r="A13" s="2"/>
      <c r="B13" s="7" t="s">
        <v>8</v>
      </c>
      <c r="C13" s="10">
        <f>ROUNDUP(C12^2*C11^2/(C9^2),0)</f>
        <v>68</v>
      </c>
      <c r="D13" s="10">
        <f t="shared" ref="D13" si="1">ROUNDUP(D12^2*D11^2/(D9^2),0)</f>
        <v>68</v>
      </c>
      <c r="E13" s="5"/>
    </row>
    <row r="14" spans="1:5" ht="15.6" hidden="1" outlineLevel="1" x14ac:dyDescent="0.35">
      <c r="A14" s="2"/>
      <c r="B14" s="7" t="s">
        <v>9</v>
      </c>
      <c r="C14" s="11">
        <f t="shared" ref="C14:D14" si="2">C13/C8</f>
        <v>0.13600000000000001</v>
      </c>
      <c r="D14" s="11">
        <f t="shared" si="2"/>
        <v>4.5333333333333337E-2</v>
      </c>
      <c r="E14" s="5"/>
    </row>
    <row r="15" spans="1:5" ht="15.6" hidden="1" outlineLevel="1" x14ac:dyDescent="0.35">
      <c r="A15" s="2"/>
      <c r="B15" s="7" t="s">
        <v>10</v>
      </c>
      <c r="C15" s="10" t="str">
        <f>IF(C14&gt;5%,"DÜZELT","UYGUNDUR")</f>
        <v>DÜZELT</v>
      </c>
      <c r="D15" s="10" t="str">
        <f t="shared" ref="D15" si="3">IF(D14&gt;5%,"DÜZELT","UYGUNDUR")</f>
        <v>UYGUNDUR</v>
      </c>
      <c r="E15" s="5"/>
    </row>
    <row r="16" spans="1:5" ht="15.6" hidden="1" outlineLevel="1" x14ac:dyDescent="0.35">
      <c r="A16" s="2"/>
      <c r="B16" s="7" t="s">
        <v>11</v>
      </c>
      <c r="C16" s="12">
        <f t="shared" ref="C16:D16" si="4">ROUNDUP(C13*C8/(C13+C8),0)</f>
        <v>60</v>
      </c>
      <c r="D16" s="12">
        <f t="shared" si="4"/>
        <v>66</v>
      </c>
      <c r="E16" s="5"/>
    </row>
    <row r="17" spans="1:11" ht="15.6" hidden="1" outlineLevel="1" x14ac:dyDescent="0.35">
      <c r="A17" s="2"/>
      <c r="B17" s="13" t="s">
        <v>11</v>
      </c>
      <c r="C17" s="14">
        <f t="shared" ref="C17:D17" si="5">IF(C15="DÜZELT",C16,C13)</f>
        <v>60</v>
      </c>
      <c r="D17" s="14">
        <f t="shared" si="5"/>
        <v>68</v>
      </c>
      <c r="E17" s="5"/>
    </row>
    <row r="18" spans="1:11" hidden="1" outlineLevel="1" x14ac:dyDescent="0.3">
      <c r="A18" s="2"/>
      <c r="B18" s="3"/>
      <c r="C18" s="4"/>
      <c r="D18" s="4"/>
      <c r="E18" s="5"/>
    </row>
    <row r="19" spans="1:11" ht="25.2" customHeight="1" collapsed="1" x14ac:dyDescent="0.3">
      <c r="A19" s="1"/>
      <c r="B19" s="43" t="s">
        <v>15</v>
      </c>
      <c r="C19" s="43"/>
      <c r="D19" s="43"/>
      <c r="E19" s="43"/>
    </row>
    <row r="20" spans="1:11" ht="14.4" hidden="1" customHeight="1" outlineLevel="1" x14ac:dyDescent="0.3">
      <c r="A20" s="36"/>
      <c r="B20" s="40"/>
      <c r="C20" s="40"/>
      <c r="D20" s="40"/>
      <c r="E20" s="39"/>
    </row>
    <row r="21" spans="1:11" hidden="1" outlineLevel="1" collapsed="1" x14ac:dyDescent="0.3">
      <c r="A21" s="6" t="s">
        <v>24</v>
      </c>
      <c r="B21" s="6" t="s">
        <v>0</v>
      </c>
      <c r="C21" s="6" t="s">
        <v>1</v>
      </c>
      <c r="D21" s="6" t="s">
        <v>28</v>
      </c>
      <c r="E21" s="5"/>
    </row>
    <row r="22" spans="1:11" ht="15.6" hidden="1" outlineLevel="2" x14ac:dyDescent="0.35">
      <c r="A22" s="2"/>
      <c r="B22" s="22">
        <v>1</v>
      </c>
      <c r="C22" s="22">
        <v>35</v>
      </c>
      <c r="D22" s="22">
        <v>20</v>
      </c>
      <c r="E22" s="5"/>
      <c r="G22" s="13" t="s">
        <v>16</v>
      </c>
      <c r="H22" s="25">
        <f>(_xlfn.STDEV.S(C22:C31)/AVERAGE(C22:C31))</f>
        <v>5.6750435383916574E-2</v>
      </c>
      <c r="I22" s="25">
        <f>(_xlfn.STDEV.S(D22:D31)/AVERAGE(D22:D31))</f>
        <v>0.26583982389416794</v>
      </c>
      <c r="K22" s="42" t="s">
        <v>29</v>
      </c>
    </row>
    <row r="23" spans="1:11" ht="15.6" hidden="1" outlineLevel="2" x14ac:dyDescent="0.35">
      <c r="A23" s="2"/>
      <c r="B23" s="22">
        <v>2</v>
      </c>
      <c r="C23" s="22">
        <v>35</v>
      </c>
      <c r="D23" s="22">
        <v>25</v>
      </c>
      <c r="E23" s="5"/>
      <c r="G23" s="13" t="s">
        <v>20</v>
      </c>
      <c r="H23" s="26">
        <f>$C$12*H22/10^0.5</f>
        <v>2.9431543979179711E-2</v>
      </c>
      <c r="I23" s="26">
        <f>D12*I22/10^0.5</f>
        <v>0.13786813115051422</v>
      </c>
      <c r="K23" s="42" t="s">
        <v>30</v>
      </c>
    </row>
    <row r="24" spans="1:11" hidden="1" outlineLevel="2" x14ac:dyDescent="0.3">
      <c r="A24" s="2"/>
      <c r="B24" s="22">
        <v>3</v>
      </c>
      <c r="C24" s="22">
        <v>35</v>
      </c>
      <c r="D24" s="22">
        <v>39</v>
      </c>
      <c r="E24" s="5"/>
    </row>
    <row r="25" spans="1:11" hidden="1" outlineLevel="2" x14ac:dyDescent="0.3">
      <c r="A25" s="2"/>
      <c r="B25" s="22">
        <v>4</v>
      </c>
      <c r="C25" s="22">
        <v>35</v>
      </c>
      <c r="D25" s="22">
        <v>49</v>
      </c>
      <c r="E25" s="5"/>
    </row>
    <row r="26" spans="1:11" hidden="1" outlineLevel="2" x14ac:dyDescent="0.3">
      <c r="A26" s="2"/>
      <c r="B26" s="22">
        <v>5</v>
      </c>
      <c r="C26" s="22">
        <v>35</v>
      </c>
      <c r="D26" s="22">
        <v>30</v>
      </c>
      <c r="E26" s="5"/>
    </row>
    <row r="27" spans="1:11" hidden="1" outlineLevel="2" x14ac:dyDescent="0.3">
      <c r="A27" s="2"/>
      <c r="B27" s="22">
        <v>6</v>
      </c>
      <c r="C27" s="22">
        <v>35</v>
      </c>
      <c r="D27" s="22">
        <v>36</v>
      </c>
      <c r="E27" s="5"/>
    </row>
    <row r="28" spans="1:11" hidden="1" outlineLevel="2" x14ac:dyDescent="0.3">
      <c r="A28" s="2"/>
      <c r="B28" s="22">
        <v>7</v>
      </c>
      <c r="C28" s="22">
        <v>35</v>
      </c>
      <c r="D28" s="22">
        <v>46</v>
      </c>
      <c r="E28" s="5"/>
    </row>
    <row r="29" spans="1:11" hidden="1" outlineLevel="2" x14ac:dyDescent="0.3">
      <c r="A29" s="2"/>
      <c r="B29" s="22">
        <v>8</v>
      </c>
      <c r="C29" s="22">
        <v>29</v>
      </c>
      <c r="D29" s="22">
        <v>48</v>
      </c>
      <c r="E29" s="5"/>
    </row>
    <row r="30" spans="1:11" hidden="1" outlineLevel="2" x14ac:dyDescent="0.3">
      <c r="A30" s="2"/>
      <c r="B30" s="22">
        <v>9</v>
      </c>
      <c r="C30" s="22">
        <v>36</v>
      </c>
      <c r="D30" s="22">
        <v>34</v>
      </c>
      <c r="E30" s="5"/>
    </row>
    <row r="31" spans="1:11" hidden="1" outlineLevel="2" x14ac:dyDescent="0.3">
      <c r="A31" s="2"/>
      <c r="B31" s="22">
        <v>10</v>
      </c>
      <c r="C31" s="22">
        <v>35</v>
      </c>
      <c r="D31" s="22">
        <v>36</v>
      </c>
      <c r="E31" s="5"/>
    </row>
    <row r="32" spans="1:11" hidden="1" outlineLevel="1" collapsed="1" x14ac:dyDescent="0.3">
      <c r="A32" s="41" t="s">
        <v>25</v>
      </c>
      <c r="B32" s="6" t="s">
        <v>0</v>
      </c>
      <c r="C32" s="6" t="s">
        <v>1</v>
      </c>
      <c r="D32" s="6" t="s">
        <v>28</v>
      </c>
      <c r="E32" s="5"/>
    </row>
    <row r="33" spans="1:9" ht="15.6" hidden="1" outlineLevel="2" x14ac:dyDescent="0.35">
      <c r="A33" s="2"/>
      <c r="B33" s="23">
        <v>11</v>
      </c>
      <c r="C33" s="23"/>
      <c r="D33" s="23">
        <v>30</v>
      </c>
      <c r="E33" s="5"/>
      <c r="G33" s="13" t="s">
        <v>17</v>
      </c>
      <c r="H33" s="25"/>
      <c r="I33" s="25">
        <f>(_xlfn.STDEV.S(D22:D42)/AVERAGE(D22:D42))</f>
        <v>0.28847742586399799</v>
      </c>
    </row>
    <row r="34" spans="1:9" ht="15.6" hidden="1" outlineLevel="2" x14ac:dyDescent="0.35">
      <c r="A34" s="2"/>
      <c r="B34" s="23">
        <v>12</v>
      </c>
      <c r="C34" s="23"/>
      <c r="D34" s="23">
        <v>45</v>
      </c>
      <c r="E34" s="5"/>
      <c r="G34" s="13" t="s">
        <v>21</v>
      </c>
      <c r="H34" s="26"/>
      <c r="I34" s="26">
        <f>C12*I33/20^0.5</f>
        <v>0.1057890420097931</v>
      </c>
    </row>
    <row r="35" spans="1:9" hidden="1" outlineLevel="2" x14ac:dyDescent="0.3">
      <c r="A35" s="2"/>
      <c r="B35" s="23">
        <v>13</v>
      </c>
      <c r="C35" s="23"/>
      <c r="D35" s="23">
        <v>39</v>
      </c>
      <c r="E35" s="5"/>
    </row>
    <row r="36" spans="1:9" hidden="1" outlineLevel="2" x14ac:dyDescent="0.3">
      <c r="A36" s="2"/>
      <c r="B36" s="23">
        <v>14</v>
      </c>
      <c r="C36" s="23"/>
      <c r="D36" s="23">
        <v>49</v>
      </c>
      <c r="E36" s="5"/>
    </row>
    <row r="37" spans="1:9" hidden="1" outlineLevel="2" x14ac:dyDescent="0.3">
      <c r="A37" s="2"/>
      <c r="B37" s="23">
        <v>15</v>
      </c>
      <c r="C37" s="23"/>
      <c r="D37" s="23">
        <v>15</v>
      </c>
      <c r="E37" s="5"/>
    </row>
    <row r="38" spans="1:9" hidden="1" outlineLevel="2" x14ac:dyDescent="0.3">
      <c r="A38" s="2"/>
      <c r="B38" s="23">
        <v>16</v>
      </c>
      <c r="C38" s="23"/>
      <c r="D38" s="23">
        <v>20</v>
      </c>
      <c r="E38" s="5"/>
    </row>
    <row r="39" spans="1:9" hidden="1" outlineLevel="2" x14ac:dyDescent="0.3">
      <c r="A39" s="2"/>
      <c r="B39" s="23">
        <v>17</v>
      </c>
      <c r="C39" s="23"/>
      <c r="D39" s="23">
        <v>46</v>
      </c>
      <c r="E39" s="5"/>
    </row>
    <row r="40" spans="1:9" hidden="1" outlineLevel="2" x14ac:dyDescent="0.3">
      <c r="A40" s="2"/>
      <c r="B40" s="23">
        <v>18</v>
      </c>
      <c r="C40" s="23"/>
      <c r="D40" s="23">
        <v>48</v>
      </c>
      <c r="E40" s="5"/>
    </row>
    <row r="41" spans="1:9" hidden="1" outlineLevel="2" x14ac:dyDescent="0.3">
      <c r="A41" s="2"/>
      <c r="B41" s="23">
        <v>19</v>
      </c>
      <c r="C41" s="23"/>
      <c r="D41" s="23">
        <v>34</v>
      </c>
      <c r="E41" s="5"/>
    </row>
    <row r="42" spans="1:9" hidden="1" outlineLevel="2" x14ac:dyDescent="0.3">
      <c r="A42" s="2"/>
      <c r="B42" s="23">
        <v>20</v>
      </c>
      <c r="C42" s="23"/>
      <c r="D42" s="23">
        <v>36</v>
      </c>
      <c r="E42" s="5"/>
    </row>
    <row r="43" spans="1:9" hidden="1" outlineLevel="1" collapsed="1" x14ac:dyDescent="0.3">
      <c r="A43" s="41" t="s">
        <v>26</v>
      </c>
      <c r="B43" s="6" t="s">
        <v>0</v>
      </c>
      <c r="C43" s="6" t="s">
        <v>1</v>
      </c>
      <c r="D43" s="6" t="s">
        <v>28</v>
      </c>
      <c r="E43" s="5"/>
    </row>
    <row r="44" spans="1:9" ht="15.6" hidden="1" outlineLevel="2" x14ac:dyDescent="0.35">
      <c r="A44" s="2"/>
      <c r="B44" s="8">
        <v>21</v>
      </c>
      <c r="C44" s="8"/>
      <c r="D44" s="8">
        <v>20</v>
      </c>
      <c r="E44" s="5"/>
      <c r="G44" s="13" t="s">
        <v>18</v>
      </c>
      <c r="H44" s="25"/>
      <c r="I44" s="25">
        <f>(_xlfn.STDEV.S(D22:D53)/AVERAGE(D22:D53))</f>
        <v>0.34090071348657236</v>
      </c>
    </row>
    <row r="45" spans="1:9" ht="15.6" hidden="1" outlineLevel="2" x14ac:dyDescent="0.35">
      <c r="A45" s="2"/>
      <c r="B45" s="8">
        <v>22</v>
      </c>
      <c r="C45" s="8"/>
      <c r="D45" s="8">
        <v>18</v>
      </c>
      <c r="E45" s="5"/>
      <c r="G45" s="13" t="s">
        <v>22</v>
      </c>
      <c r="H45" s="26"/>
      <c r="I45" s="26">
        <f>C12*I44/30^0.5</f>
        <v>0.10207305915325669</v>
      </c>
    </row>
    <row r="46" spans="1:9" hidden="1" outlineLevel="2" x14ac:dyDescent="0.3">
      <c r="A46" s="2"/>
      <c r="B46" s="8">
        <v>23</v>
      </c>
      <c r="C46" s="8"/>
      <c r="D46" s="8">
        <v>25</v>
      </c>
      <c r="E46" s="5"/>
    </row>
    <row r="47" spans="1:9" hidden="1" outlineLevel="2" x14ac:dyDescent="0.3">
      <c r="A47" s="2"/>
      <c r="B47" s="8">
        <v>24</v>
      </c>
      <c r="C47" s="8"/>
      <c r="D47" s="8">
        <v>15</v>
      </c>
      <c r="E47" s="5"/>
    </row>
    <row r="48" spans="1:9" hidden="1" outlineLevel="2" x14ac:dyDescent="0.3">
      <c r="A48" s="2"/>
      <c r="B48" s="8">
        <v>25</v>
      </c>
      <c r="C48" s="8"/>
      <c r="D48" s="8">
        <v>55</v>
      </c>
      <c r="E48" s="5"/>
    </row>
    <row r="49" spans="1:9" hidden="1" outlineLevel="2" x14ac:dyDescent="0.3">
      <c r="A49" s="2"/>
      <c r="B49" s="8">
        <v>26</v>
      </c>
      <c r="C49" s="8"/>
      <c r="D49" s="8">
        <v>52</v>
      </c>
      <c r="E49" s="5"/>
    </row>
    <row r="50" spans="1:9" hidden="1" outlineLevel="2" x14ac:dyDescent="0.3">
      <c r="A50" s="2"/>
      <c r="B50" s="8">
        <v>27</v>
      </c>
      <c r="C50" s="8"/>
      <c r="D50" s="8">
        <v>46</v>
      </c>
      <c r="E50" s="5"/>
    </row>
    <row r="51" spans="1:9" hidden="1" outlineLevel="2" x14ac:dyDescent="0.3">
      <c r="A51" s="2"/>
      <c r="B51" s="8">
        <v>28</v>
      </c>
      <c r="C51" s="8"/>
      <c r="D51" s="8">
        <v>35</v>
      </c>
      <c r="E51" s="5"/>
    </row>
    <row r="52" spans="1:9" hidden="1" outlineLevel="2" x14ac:dyDescent="0.3">
      <c r="A52" s="2"/>
      <c r="B52" s="8">
        <v>29</v>
      </c>
      <c r="C52" s="8"/>
      <c r="D52" s="8">
        <v>55</v>
      </c>
      <c r="E52" s="5"/>
    </row>
    <row r="53" spans="1:9" hidden="1" outlineLevel="2" x14ac:dyDescent="0.3">
      <c r="A53" s="2"/>
      <c r="B53" s="8">
        <v>30</v>
      </c>
      <c r="C53" s="8"/>
      <c r="D53" s="8">
        <v>30</v>
      </c>
      <c r="E53" s="5"/>
    </row>
    <row r="54" spans="1:9" hidden="1" outlineLevel="1" collapsed="1" x14ac:dyDescent="0.3">
      <c r="A54" s="41" t="s">
        <v>27</v>
      </c>
      <c r="B54" s="6" t="s">
        <v>0</v>
      </c>
      <c r="C54" s="6" t="s">
        <v>1</v>
      </c>
      <c r="D54" s="6" t="s">
        <v>28</v>
      </c>
      <c r="E54" s="5"/>
    </row>
    <row r="55" spans="1:9" ht="15.6" hidden="1" outlineLevel="2" x14ac:dyDescent="0.35">
      <c r="A55" s="2"/>
      <c r="B55" s="24">
        <v>31</v>
      </c>
      <c r="C55" s="24"/>
      <c r="D55" s="24">
        <v>30</v>
      </c>
      <c r="E55" s="5"/>
      <c r="G55" s="13" t="s">
        <v>19</v>
      </c>
      <c r="H55" s="25"/>
      <c r="I55" s="25">
        <f>(_xlfn.STDEV.S(D22:D64)/AVERAGE(D22:D64))</f>
        <v>0.30502593375702142</v>
      </c>
    </row>
    <row r="56" spans="1:9" ht="15.6" hidden="1" outlineLevel="2" x14ac:dyDescent="0.35">
      <c r="A56" s="2"/>
      <c r="B56" s="24">
        <v>32</v>
      </c>
      <c r="C56" s="24"/>
      <c r="D56" s="24">
        <v>45</v>
      </c>
      <c r="E56" s="5"/>
      <c r="G56" s="13" t="s">
        <v>23</v>
      </c>
      <c r="H56" s="26"/>
      <c r="I56" s="26">
        <f>C12*I55/40^0.5</f>
        <v>7.9095289079529951E-2</v>
      </c>
    </row>
    <row r="57" spans="1:9" hidden="1" outlineLevel="2" x14ac:dyDescent="0.3">
      <c r="A57" s="2"/>
      <c r="B57" s="24">
        <v>33</v>
      </c>
      <c r="C57" s="24"/>
      <c r="D57" s="24">
        <v>39</v>
      </c>
      <c r="E57" s="5"/>
    </row>
    <row r="58" spans="1:9" hidden="1" outlineLevel="2" x14ac:dyDescent="0.3">
      <c r="A58" s="2"/>
      <c r="B58" s="24">
        <v>34</v>
      </c>
      <c r="C58" s="24"/>
      <c r="D58" s="24">
        <v>49</v>
      </c>
      <c r="E58" s="5"/>
    </row>
    <row r="59" spans="1:9" hidden="1" outlineLevel="2" x14ac:dyDescent="0.3">
      <c r="A59" s="2"/>
      <c r="B59" s="24">
        <v>35</v>
      </c>
      <c r="C59" s="24"/>
      <c r="D59" s="24">
        <v>30</v>
      </c>
      <c r="E59" s="5"/>
    </row>
    <row r="60" spans="1:9" hidden="1" outlineLevel="2" x14ac:dyDescent="0.3">
      <c r="A60" s="2"/>
      <c r="B60" s="24">
        <v>36</v>
      </c>
      <c r="C60" s="24"/>
      <c r="D60" s="24">
        <v>36</v>
      </c>
      <c r="E60" s="5"/>
    </row>
    <row r="61" spans="1:9" hidden="1" outlineLevel="2" x14ac:dyDescent="0.3">
      <c r="A61" s="2"/>
      <c r="B61" s="24">
        <v>37</v>
      </c>
      <c r="C61" s="24"/>
      <c r="D61" s="24">
        <v>46</v>
      </c>
      <c r="E61" s="5"/>
    </row>
    <row r="62" spans="1:9" hidden="1" outlineLevel="2" x14ac:dyDescent="0.3">
      <c r="A62" s="2"/>
      <c r="B62" s="24">
        <v>38</v>
      </c>
      <c r="C62" s="24"/>
      <c r="D62" s="24">
        <v>48</v>
      </c>
      <c r="E62" s="5"/>
    </row>
    <row r="63" spans="1:9" hidden="1" outlineLevel="2" x14ac:dyDescent="0.3">
      <c r="A63" s="2"/>
      <c r="B63" s="24">
        <v>39</v>
      </c>
      <c r="C63" s="24"/>
      <c r="D63" s="24">
        <v>34</v>
      </c>
      <c r="E63" s="5"/>
    </row>
    <row r="64" spans="1:9" hidden="1" outlineLevel="2" x14ac:dyDescent="0.3">
      <c r="A64" s="2"/>
      <c r="B64" s="24">
        <v>40</v>
      </c>
      <c r="C64" s="24"/>
      <c r="D64" s="24">
        <v>36</v>
      </c>
      <c r="E64" s="5"/>
    </row>
    <row r="65" spans="1:5" hidden="1" outlineLevel="2" x14ac:dyDescent="0.3">
      <c r="A65" s="27"/>
      <c r="B65" s="28"/>
      <c r="C65" s="28"/>
      <c r="D65" s="28"/>
      <c r="E65" s="30"/>
    </row>
    <row r="66" spans="1:5" hidden="1" outlineLevel="1" x14ac:dyDescent="0.3"/>
    <row r="67" spans="1:5" ht="25.2" customHeight="1" collapsed="1" x14ac:dyDescent="0.3">
      <c r="A67" s="1"/>
      <c r="B67" s="43" t="s">
        <v>31</v>
      </c>
      <c r="C67" s="43"/>
      <c r="D67" s="43"/>
      <c r="E67" s="43"/>
    </row>
    <row r="68" spans="1:5" ht="14.4" hidden="1" customHeight="1" outlineLevel="1" x14ac:dyDescent="0.3">
      <c r="A68" s="2"/>
      <c r="B68" s="15"/>
      <c r="C68" s="15"/>
      <c r="D68" s="15"/>
      <c r="E68" s="5"/>
    </row>
    <row r="69" spans="1:5" hidden="1" outlineLevel="1" x14ac:dyDescent="0.3">
      <c r="A69" s="2"/>
      <c r="B69" s="6" t="s">
        <v>0</v>
      </c>
      <c r="C69" s="6" t="s">
        <v>1</v>
      </c>
      <c r="D69" s="6" t="s">
        <v>2</v>
      </c>
      <c r="E69" s="5"/>
    </row>
    <row r="70" spans="1:5" ht="15.6" hidden="1" outlineLevel="1" x14ac:dyDescent="0.3">
      <c r="A70" s="2"/>
      <c r="B70" s="16" t="s">
        <v>12</v>
      </c>
      <c r="C70" s="17">
        <f>IF(C72=H23,10,IF(C72=H34,20,IF(C72=H45,30,IF(C72=H56,40,IF(C72=#REF!,50,60)))))</f>
        <v>10</v>
      </c>
      <c r="D70" s="17">
        <f>IF(D72=I23,10,IF(D72=I34,20,IF(D72=I45,30,IF(D72=I56,40,IF(D72=#REF!,50,60)))))</f>
        <v>40</v>
      </c>
      <c r="E70" s="5"/>
    </row>
    <row r="71" spans="1:5" hidden="1" outlineLevel="1" x14ac:dyDescent="0.3">
      <c r="A71" s="2"/>
      <c r="B71" s="16" t="s">
        <v>13</v>
      </c>
      <c r="C71" s="18">
        <f>IF(C72=H23,H22,IF(C72=H34,H33,IF(C72=H45,H44,IF(C72=H56,H55,IF(C72=#REF!,#REF!,#REF!)))))</f>
        <v>5.6750435383916574E-2</v>
      </c>
      <c r="D71" s="18">
        <f>IF(D72=I23,I22,IF(D72=I34,I33,IF(D72=I45,I44,IF(D72=I56,I55,IF(D72=#REF!,#REF!,#REF!)))))</f>
        <v>0.30502593375702142</v>
      </c>
      <c r="E71" s="5"/>
    </row>
    <row r="72" spans="1:5" hidden="1" outlineLevel="1" x14ac:dyDescent="0.3">
      <c r="A72" s="2"/>
      <c r="B72" s="16" t="s">
        <v>14</v>
      </c>
      <c r="C72" s="19">
        <f>IF(H23&lt;=0.1,H23,IF(H34&lt;0.1,H34,IF(H45&lt;0.1,H45,IF(H56&lt;0.1,H56,IF(#REF!&lt;0.1,#REF!,#REF!)))))</f>
        <v>2.9431543979179711E-2</v>
      </c>
      <c r="D72" s="19">
        <f>IF(I23&lt;=0.1,I23,IF(I34&lt;0.1,I34,IF(I45&lt;0.1,I45,IF(I56&lt;0.1,I56,IF(#REF!&lt;0.1,#REF!,#REF!)))))</f>
        <v>7.9095289079529951E-2</v>
      </c>
      <c r="E72" s="5"/>
    </row>
    <row r="73" spans="1:5" hidden="1" outlineLevel="1" x14ac:dyDescent="0.3">
      <c r="A73" s="2"/>
      <c r="B73" s="20"/>
      <c r="C73" s="21"/>
      <c r="D73" s="21"/>
      <c r="E73" s="5"/>
    </row>
    <row r="80" spans="1:5" x14ac:dyDescent="0.3">
      <c r="C80" s="33"/>
    </row>
    <row r="89" spans="3:4" x14ac:dyDescent="0.3">
      <c r="C89" s="34"/>
      <c r="D89" s="34"/>
    </row>
    <row r="90" spans="3:4" x14ac:dyDescent="0.3">
      <c r="C90" s="35"/>
      <c r="D90" s="35"/>
    </row>
  </sheetData>
  <mergeCells count="3">
    <mergeCell ref="B5:E5"/>
    <mergeCell ref="B67:E67"/>
    <mergeCell ref="B19:E19"/>
  </mergeCells>
  <dataValidations count="2">
    <dataValidation type="list" allowBlank="1" showInputMessage="1" showErrorMessage="1" sqref="C9:D9" xr:uid="{4DD36364-84ED-4756-BB76-6FB8982B6376}">
      <formula1>"%5,%10,%20"</formula1>
    </dataValidation>
    <dataValidation type="list" allowBlank="1" showInputMessage="1" showErrorMessage="1" sqref="C10:D10" xr:uid="{8A3C670C-2003-4E01-9D94-480C9F2C9488}">
      <formula1>"%80,%90,%95"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</dc:creator>
  <cp:lastModifiedBy>CEM</cp:lastModifiedBy>
  <dcterms:created xsi:type="dcterms:W3CDTF">2022-09-19T05:37:12Z</dcterms:created>
  <dcterms:modified xsi:type="dcterms:W3CDTF">2022-09-28T09:26:07Z</dcterms:modified>
</cp:coreProperties>
</file>